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sheet1!$A$3:$N$149</definedName>
    <definedName name="_xlnm.Print_Titles" localSheetId="0">sheet1!$3:$3</definedName>
  </definedNames>
  <calcPr calcId="144525"/>
</workbook>
</file>

<file path=xl/sharedStrings.xml><?xml version="1.0" encoding="utf-8"?>
<sst xmlns="http://schemas.openxmlformats.org/spreadsheetml/2006/main" count="305" uniqueCount="278">
  <si>
    <t>2025年第三批玉林市市本级参保小微企业吸纳高校毕业生社保补贴情况公示表</t>
  </si>
  <si>
    <t xml:space="preserve">制表单位：玉林市就业服务中心                                                                                金额单位：元   </t>
  </si>
  <si>
    <t>企业序号</t>
  </si>
  <si>
    <t>企业名称</t>
  </si>
  <si>
    <t>吸纳人员序号</t>
  </si>
  <si>
    <t>吸纳人员姓名</t>
  </si>
  <si>
    <t>毕业时间</t>
  </si>
  <si>
    <t>身份证号码</t>
  </si>
  <si>
    <t>符合条件人数</t>
  </si>
  <si>
    <t>初次在该企业享受补贴年月</t>
  </si>
  <si>
    <t>补贴开始月份</t>
  </si>
  <si>
    <t>补贴结束月份</t>
  </si>
  <si>
    <t>基本养老保险费</t>
  </si>
  <si>
    <t>基本医疗保险费</t>
  </si>
  <si>
    <t>失业保险费</t>
  </si>
  <si>
    <t>申请补贴金额小计</t>
  </si>
  <si>
    <t>广西正远电力工程建设监理有限责任公司玉林分公司</t>
  </si>
  <si>
    <t>陈雨琴</t>
  </si>
  <si>
    <t>450922********4686</t>
  </si>
  <si>
    <t>李熙林</t>
  </si>
  <si>
    <t>450923********5197</t>
  </si>
  <si>
    <t>梁庆超</t>
  </si>
  <si>
    <t>450924********3654</t>
  </si>
  <si>
    <t>单位小计</t>
  </si>
  <si>
    <t>广西玉林现代高级中学有限公司</t>
  </si>
  <si>
    <t>曾繁露</t>
  </si>
  <si>
    <t>432502********172X</t>
  </si>
  <si>
    <t>廖晓梅</t>
  </si>
  <si>
    <t>450721********0486</t>
  </si>
  <si>
    <t>韦丽梅</t>
  </si>
  <si>
    <t>450921********2883</t>
  </si>
  <si>
    <t>苏美琳</t>
  </si>
  <si>
    <t>452229********0027</t>
  </si>
  <si>
    <t>玉林市区农村信用合作联社</t>
  </si>
  <si>
    <t>宁云海</t>
  </si>
  <si>
    <t>450902********025X</t>
  </si>
  <si>
    <t>24</t>
  </si>
  <si>
    <t>张新星</t>
  </si>
  <si>
    <t>430422********0082</t>
  </si>
  <si>
    <t>李奕成</t>
  </si>
  <si>
    <t>450922********1213</t>
  </si>
  <si>
    <t>林佩佩</t>
  </si>
  <si>
    <t>450922********3106</t>
  </si>
  <si>
    <t>梁淼</t>
  </si>
  <si>
    <t>450921********124X</t>
  </si>
  <si>
    <t>罗景元</t>
  </si>
  <si>
    <t>450481********3850</t>
  </si>
  <si>
    <t>邓露明</t>
  </si>
  <si>
    <t>450902********0919</t>
  </si>
  <si>
    <t>陈满竹</t>
  </si>
  <si>
    <t>452725********058X</t>
  </si>
  <si>
    <t>黎晓民</t>
  </si>
  <si>
    <t>450902********023X</t>
  </si>
  <si>
    <t>刘卓明</t>
  </si>
  <si>
    <t>450902********8035</t>
  </si>
  <si>
    <t>李荣斌</t>
  </si>
  <si>
    <t>450922********2518</t>
  </si>
  <si>
    <t>杨雨欣</t>
  </si>
  <si>
    <t>450902********0223</t>
  </si>
  <si>
    <t>林川淇</t>
  </si>
  <si>
    <t>450902********0216</t>
  </si>
  <si>
    <t>林筱雨</t>
  </si>
  <si>
    <t>452730********022X</t>
  </si>
  <si>
    <t>梁启宇</t>
  </si>
  <si>
    <t>温惠</t>
  </si>
  <si>
    <t>450922********3664</t>
  </si>
  <si>
    <t>王家豪</t>
  </si>
  <si>
    <t>450923********2837</t>
  </si>
  <si>
    <t>甘超文</t>
  </si>
  <si>
    <t>450902********2933</t>
  </si>
  <si>
    <t>罗曼莉</t>
  </si>
  <si>
    <t>450981********1123</t>
  </si>
  <si>
    <t>蒋菁林</t>
  </si>
  <si>
    <t>450305********2541</t>
  </si>
  <si>
    <t>陈星</t>
  </si>
  <si>
    <t>450922********0047</t>
  </si>
  <si>
    <t>高小洁</t>
  </si>
  <si>
    <t>452501********6083</t>
  </si>
  <si>
    <t>黄玺文</t>
  </si>
  <si>
    <t>450923********0013</t>
  </si>
  <si>
    <t>黎欣宜</t>
  </si>
  <si>
    <t>450923********5926</t>
  </si>
  <si>
    <t>广西明旺食品有限公司</t>
  </si>
  <si>
    <t>李霆锋</t>
  </si>
  <si>
    <t>450902********0210</t>
  </si>
  <si>
    <t>林鑫璐</t>
  </si>
  <si>
    <t>450902********1522</t>
  </si>
  <si>
    <t>梁焕颜</t>
  </si>
  <si>
    <t>450924********6688</t>
  </si>
  <si>
    <t>广西四达汽车电子有限公司</t>
  </si>
  <si>
    <t>浦宇秋</t>
  </si>
  <si>
    <t>450921********4248</t>
  </si>
  <si>
    <t>罗棕文</t>
  </si>
  <si>
    <t>玉林市德信电力工程有限公司</t>
  </si>
  <si>
    <t>吕锡万</t>
  </si>
  <si>
    <t>450981********0013</t>
  </si>
  <si>
    <t>梁心怡</t>
  </si>
  <si>
    <t>450803********5521</t>
  </si>
  <si>
    <t>刘成振</t>
  </si>
  <si>
    <t>450981********3710</t>
  </si>
  <si>
    <t>广西兰科资源再生利用有限公司</t>
  </si>
  <si>
    <t>陈俊名</t>
  </si>
  <si>
    <t>450902********1552</t>
  </si>
  <si>
    <t>苏可华</t>
  </si>
  <si>
    <t>450902********2213</t>
  </si>
  <si>
    <t>广西奥特帕斯机械有限公司</t>
  </si>
  <si>
    <t>覃薪龙</t>
  </si>
  <si>
    <t>450902********2719</t>
  </si>
  <si>
    <t>谢育</t>
  </si>
  <si>
    <t>450902********2715</t>
  </si>
  <si>
    <t>李天宝</t>
  </si>
  <si>
    <t>450902********6399</t>
  </si>
  <si>
    <t>刘君勇</t>
  </si>
  <si>
    <t>450902********0932</t>
  </si>
  <si>
    <t>赵富云</t>
  </si>
  <si>
    <t>450924********4410</t>
  </si>
  <si>
    <t>钟诗彬</t>
  </si>
  <si>
    <t>450902********2017</t>
  </si>
  <si>
    <t>黄挺健</t>
  </si>
  <si>
    <t>450902********0231</t>
  </si>
  <si>
    <t>玉林万达广场商业管理有限公司</t>
  </si>
  <si>
    <t>宁露</t>
  </si>
  <si>
    <t>450924********3623</t>
  </si>
  <si>
    <t>蒋业聚</t>
  </si>
  <si>
    <t>450902********0910</t>
  </si>
  <si>
    <t>广西玉林市捷霖汽车销售服务有限公司</t>
  </si>
  <si>
    <t>黄明智</t>
  </si>
  <si>
    <t>20240630</t>
  </si>
  <si>
    <t>450923********5710</t>
  </si>
  <si>
    <t>凌紫铧</t>
  </si>
  <si>
    <t>450981********1425</t>
  </si>
  <si>
    <t>文莉</t>
  </si>
  <si>
    <t>450902********8041</t>
  </si>
  <si>
    <t>廖小玉</t>
  </si>
  <si>
    <t>450902********154X</t>
  </si>
  <si>
    <t>广西紫云轩中药科技有限公司</t>
  </si>
  <si>
    <t>梁晓霞</t>
  </si>
  <si>
    <t>450902********2527</t>
  </si>
  <si>
    <t>梁佩盈</t>
  </si>
  <si>
    <t>450924********3440</t>
  </si>
  <si>
    <t>王晓雯</t>
  </si>
  <si>
    <t>450902********2927</t>
  </si>
  <si>
    <t>杨蓁</t>
  </si>
  <si>
    <t>452228********5041</t>
  </si>
  <si>
    <t>林川義</t>
  </si>
  <si>
    <t>450922********1767</t>
  </si>
  <si>
    <t>梁华震</t>
  </si>
  <si>
    <t>450902********6395</t>
  </si>
  <si>
    <t>陈施蓓</t>
  </si>
  <si>
    <t>450902********7440</t>
  </si>
  <si>
    <t>广西红海人力资源有限公司玉林分公司</t>
  </si>
  <si>
    <t>庞家嘉</t>
  </si>
  <si>
    <t>450924********3424</t>
  </si>
  <si>
    <t>玉林漓源饲料有限公司</t>
  </si>
  <si>
    <t>关雨凤</t>
  </si>
  <si>
    <t>450481********046X</t>
  </si>
  <si>
    <t>卢乾颖</t>
  </si>
  <si>
    <t>450481********2636</t>
  </si>
  <si>
    <t>罗梦</t>
  </si>
  <si>
    <t>452227********3627</t>
  </si>
  <si>
    <t>玉林市能源投资有限公司</t>
  </si>
  <si>
    <t>沈贤欣</t>
  </si>
  <si>
    <t>450924********5114</t>
  </si>
  <si>
    <t>广西玉柴模具装备有限公司</t>
  </si>
  <si>
    <t>吕建蔚</t>
  </si>
  <si>
    <t>450924********5314</t>
  </si>
  <si>
    <t>卢晓锋</t>
  </si>
  <si>
    <t>450881********503X</t>
  </si>
  <si>
    <t>周娇</t>
  </si>
  <si>
    <t>422802********5027</t>
  </si>
  <si>
    <t>张桂华</t>
  </si>
  <si>
    <t>450923********1811</t>
  </si>
  <si>
    <t>李云钦</t>
  </si>
  <si>
    <t>450924********3913</t>
  </si>
  <si>
    <t>李广杰</t>
  </si>
  <si>
    <t>450902********0734</t>
  </si>
  <si>
    <t>林晓均</t>
  </si>
  <si>
    <t>450902********1797</t>
  </si>
  <si>
    <t>林贵祥</t>
  </si>
  <si>
    <t>450923********5916</t>
  </si>
  <si>
    <t>甘锦海</t>
  </si>
  <si>
    <t>450981********1155</t>
  </si>
  <si>
    <t>符华</t>
  </si>
  <si>
    <t>450722********2849</t>
  </si>
  <si>
    <t>袁远涛</t>
  </si>
  <si>
    <t>450924********3931</t>
  </si>
  <si>
    <t>覃显杰</t>
  </si>
  <si>
    <t>450821********1039</t>
  </si>
  <si>
    <t>赖军文</t>
  </si>
  <si>
    <t>450881********0018</t>
  </si>
  <si>
    <t>郑翔尹</t>
  </si>
  <si>
    <t>450821********5335</t>
  </si>
  <si>
    <t>陈立龙</t>
  </si>
  <si>
    <t>450981********1431</t>
  </si>
  <si>
    <t>刘贵</t>
  </si>
  <si>
    <t>450921********4012</t>
  </si>
  <si>
    <t>匡柏宇</t>
  </si>
  <si>
    <t>450981********3239</t>
  </si>
  <si>
    <t>吕志龙</t>
  </si>
  <si>
    <t>450902********2236</t>
  </si>
  <si>
    <t>宁进友</t>
  </si>
  <si>
    <t>450902********253X</t>
  </si>
  <si>
    <t>李建军</t>
  </si>
  <si>
    <t>450481********2495</t>
  </si>
  <si>
    <t>杨丽</t>
  </si>
  <si>
    <t>450921********0428</t>
  </si>
  <si>
    <t>梁煜焕</t>
  </si>
  <si>
    <t>450921********0436</t>
  </si>
  <si>
    <t>蓝玉城</t>
  </si>
  <si>
    <t>450923********0792</t>
  </si>
  <si>
    <t>黄胜</t>
  </si>
  <si>
    <t>451227********1418</t>
  </si>
  <si>
    <t>黄路</t>
  </si>
  <si>
    <t>452122********4233</t>
  </si>
  <si>
    <t>广西鸿泰勘察设计有限公司</t>
  </si>
  <si>
    <t>李林涛</t>
  </si>
  <si>
    <t>450922********2499</t>
  </si>
  <si>
    <t>陈光正</t>
  </si>
  <si>
    <t>450902********0212</t>
  </si>
  <si>
    <t>广西玉柴物流集团有限公司</t>
  </si>
  <si>
    <t>施燕北</t>
  </si>
  <si>
    <t>450924********3627</t>
  </si>
  <si>
    <t>广西玉柴曲轴有限公司</t>
  </si>
  <si>
    <t>赖钊梅</t>
  </si>
  <si>
    <t>450881********3247</t>
  </si>
  <si>
    <t>刘恒祺</t>
  </si>
  <si>
    <t>211224********3611</t>
  </si>
  <si>
    <t>梁东林</t>
  </si>
  <si>
    <t>450902********0753</t>
  </si>
  <si>
    <t>许国润</t>
  </si>
  <si>
    <t>460034********1213</t>
  </si>
  <si>
    <t>钟艺</t>
  </si>
  <si>
    <t>450923********4890</t>
  </si>
  <si>
    <t>玉林市禾一文化咨询有限公司</t>
  </si>
  <si>
    <t>梁译予</t>
  </si>
  <si>
    <t>450902********022X</t>
  </si>
  <si>
    <t>玉林市成鑫机械有限责任公司</t>
  </si>
  <si>
    <t>石慧莹</t>
  </si>
  <si>
    <t>450981********1427</t>
  </si>
  <si>
    <t>覃江坡</t>
  </si>
  <si>
    <t>452730********0818</t>
  </si>
  <si>
    <t>潘俐</t>
  </si>
  <si>
    <t>450921********0045</t>
  </si>
  <si>
    <t>梁开豪</t>
  </si>
  <si>
    <t>450902********6230</t>
  </si>
  <si>
    <t>张辉玲</t>
  </si>
  <si>
    <t>450803********6320</t>
  </si>
  <si>
    <t>杨智博</t>
  </si>
  <si>
    <t>欧永杰</t>
  </si>
  <si>
    <t>450921********0812</t>
  </si>
  <si>
    <t>莫雄杰</t>
  </si>
  <si>
    <t>450902********7432</t>
  </si>
  <si>
    <t>贺婷</t>
  </si>
  <si>
    <t>450902********1226</t>
  </si>
  <si>
    <t>聂兵涵</t>
  </si>
  <si>
    <t>412721********5856</t>
  </si>
  <si>
    <t>黄荫发</t>
  </si>
  <si>
    <t>450921********2013</t>
  </si>
  <si>
    <t>广西玉林汇通重工有限公司</t>
  </si>
  <si>
    <t>黄乐健</t>
  </si>
  <si>
    <t>450923********5672</t>
  </si>
  <si>
    <t>玉林富谦物业管理有限公司</t>
  </si>
  <si>
    <t>陈泳兵</t>
  </si>
  <si>
    <t>450902********0228</t>
  </si>
  <si>
    <t>玉林新希望饲料有限公司</t>
  </si>
  <si>
    <t>曹振海</t>
  </si>
  <si>
    <t>431202********019X</t>
  </si>
  <si>
    <t>黎金湘</t>
  </si>
  <si>
    <t>450703********2410</t>
  </si>
  <si>
    <t>广西纪程汽车销售有限公司</t>
  </si>
  <si>
    <t>余婷</t>
  </si>
  <si>
    <t>452701********0925</t>
  </si>
  <si>
    <t>玉林鹿名酒店管理有限公司</t>
  </si>
  <si>
    <t>马仲蔓</t>
  </si>
  <si>
    <t>450924********3248</t>
  </si>
  <si>
    <t>合计</t>
  </si>
  <si>
    <t>本次补贴合计25家企业申请，符合补贴人数117人，补贴金额￥338444.53（大写）：叁拾叁万捌仟肆佰肆拾肆元伍角叁分</t>
  </si>
  <si>
    <t>注：本次补贴申请均为企业通过广西数智人社业务管理信息系统网厅申报</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</si>
</sst>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0">
    <font>
      <sz val="11"/>
      <color theme="1"/>
      <name val="宋体"/>
      <charset val="134"/>
      <scheme val="minor"/>
    </font>
    <font>
      <sz val="11"/>
      <name val="宋体"/>
      <charset val="134"/>
    </font>
    <font>
      <sz val="11"/>
      <name val="宋体"/>
      <charset val="134"/>
      <scheme val="minor"/>
    </font>
    <font>
      <b/>
      <sz val="16"/>
      <name val="方正小标宋简体"/>
      <charset val="134"/>
    </font>
    <font>
      <b/>
      <sz val="11"/>
      <name val="宋体"/>
      <charset val="134"/>
    </font>
    <font>
      <sz val="11"/>
      <color rgb="FF000000"/>
      <name val="宋体"/>
      <charset val="134"/>
      <scheme val="minor"/>
    </font>
    <font>
      <sz val="11"/>
      <color theme="1"/>
      <name val="宋体"/>
      <charset val="134"/>
    </font>
    <font>
      <b/>
      <sz val="11"/>
      <color theme="1"/>
      <name val="宋体"/>
      <charset val="134"/>
    </font>
    <font>
      <sz val="11"/>
      <name val="宋体"/>
      <charset val="134"/>
      <scheme val="major"/>
    </font>
    <font>
      <sz val="11"/>
      <color theme="1"/>
      <name val="宋体"/>
      <charset val="134"/>
      <scheme val="major"/>
    </font>
    <font>
      <sz val="11"/>
      <color theme="1"/>
      <name val="宋体"/>
      <charset val="0"/>
      <scheme val="minor"/>
    </font>
    <font>
      <sz val="11"/>
      <color theme="0"/>
      <name val="宋体"/>
      <charset val="0"/>
      <scheme val="minor"/>
    </font>
    <font>
      <b/>
      <sz val="11"/>
      <color rgb="FF3F3F3F"/>
      <name val="宋体"/>
      <charset val="0"/>
      <scheme val="minor"/>
    </font>
    <font>
      <sz val="12"/>
      <name val="宋体"/>
      <charset val="134"/>
    </font>
    <font>
      <b/>
      <sz val="11"/>
      <color theme="3"/>
      <name val="宋体"/>
      <charset val="134"/>
      <scheme val="minor"/>
    </font>
    <font>
      <sz val="11"/>
      <color rgb="FF9C6500"/>
      <name val="宋体"/>
      <charset val="0"/>
      <scheme val="minor"/>
    </font>
    <font>
      <sz val="11"/>
      <color rgb="FFFF000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bgColor indexed="64"/>
      </patternFill>
    </fill>
    <fill>
      <patternFill patternType="solid">
        <fgColor rgb="FFFFEB9C"/>
        <bgColor indexed="64"/>
      </patternFill>
    </fill>
    <fill>
      <patternFill patternType="solid">
        <fgColor theme="8"/>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s>
  <cellStyleXfs count="51">
    <xf numFmtId="0" fontId="0" fillId="0" borderId="0">
      <alignment vertical="center"/>
    </xf>
    <xf numFmtId="0" fontId="13" fillId="0" borderId="0" applyNumberFormat="false" applyFill="false" applyBorder="false" applyAlignment="false" applyProtection="false"/>
    <xf numFmtId="0" fontId="11" fillId="14"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2" fillId="8" borderId="2" applyNumberFormat="false" applyAlignment="false" applyProtection="false">
      <alignment vertical="center"/>
    </xf>
    <xf numFmtId="0" fontId="17" fillId="18" borderId="5" applyNumberFormat="false" applyAlignment="false" applyProtection="false">
      <alignment vertical="center"/>
    </xf>
    <xf numFmtId="0" fontId="23" fillId="22" borderId="0" applyNumberFormat="false" applyBorder="false" applyAlignment="false" applyProtection="false">
      <alignment vertical="center"/>
    </xf>
    <xf numFmtId="0" fontId="22" fillId="0" borderId="8"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9" fillId="0" borderId="8" applyNumberFormat="false" applyFill="false" applyAlignment="false" applyProtection="false">
      <alignment vertical="center"/>
    </xf>
    <xf numFmtId="0" fontId="10"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1" fillId="0" borderId="7" applyNumberFormat="false" applyFill="false" applyAlignment="false" applyProtection="false">
      <alignment vertical="center"/>
    </xf>
    <xf numFmtId="0" fontId="10" fillId="20" borderId="0" applyNumberFormat="false" applyBorder="false" applyAlignment="false" applyProtection="false">
      <alignment vertical="center"/>
    </xf>
    <xf numFmtId="0" fontId="13" fillId="0" borderId="0" applyNumberFormat="false" applyFill="false" applyBorder="false" applyAlignment="false" applyProtection="false"/>
    <xf numFmtId="0" fontId="10"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29" borderId="0" applyNumberFormat="false" applyBorder="false" applyAlignment="false" applyProtection="false">
      <alignment vertical="center"/>
    </xf>
    <xf numFmtId="0" fontId="0" fillId="15" borderId="4" applyNumberFormat="false" applyFont="false" applyAlignment="false" applyProtection="false">
      <alignment vertical="center"/>
    </xf>
    <xf numFmtId="0" fontId="11" fillId="1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7" fillId="8" borderId="6" applyNumberFormat="false" applyAlignment="false" applyProtection="false">
      <alignment vertical="center"/>
    </xf>
    <xf numFmtId="0" fontId="11" fillId="3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8" fillId="19" borderId="6" applyNumberFormat="false" applyAlignment="false" applyProtection="false">
      <alignment vertical="center"/>
    </xf>
    <xf numFmtId="0" fontId="10"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41">
    <xf numFmtId="0" fontId="0" fillId="0" borderId="0" xfId="0">
      <alignment vertical="center"/>
    </xf>
    <xf numFmtId="0" fontId="1" fillId="0" borderId="0" xfId="0" applyFont="true" applyFill="true" applyAlignment="true">
      <alignment horizontal="center" vertical="center"/>
    </xf>
    <xf numFmtId="0" fontId="2" fillId="0" borderId="0" xfId="0" applyFont="true" applyFill="true" applyAlignment="true">
      <alignment horizontal="center" vertical="top"/>
    </xf>
    <xf numFmtId="0" fontId="2" fillId="0" borderId="0" xfId="0" applyFont="true" applyFill="true" applyAlignment="true">
      <alignment horizontal="center" vertical="top" wrapText="true"/>
    </xf>
    <xf numFmtId="0" fontId="2" fillId="0" borderId="0" xfId="0" applyFont="true" applyFill="true" applyAlignment="true">
      <alignment horizontal="center" vertical="center"/>
    </xf>
    <xf numFmtId="176" fontId="2" fillId="0" borderId="0" xfId="0" applyNumberFormat="true" applyFont="true" applyFill="true" applyAlignment="true">
      <alignment horizontal="center" vertical="center"/>
    </xf>
    <xf numFmtId="0" fontId="3" fillId="0" borderId="0" xfId="0" applyFont="true" applyFill="true" applyAlignment="true">
      <alignment horizontal="center" vertical="center" wrapText="true"/>
    </xf>
    <xf numFmtId="0" fontId="4" fillId="0" borderId="0" xfId="0" applyFont="true" applyFill="true" applyAlignment="true">
      <alignment horizontal="left" vertical="center"/>
    </xf>
    <xf numFmtId="0" fontId="4"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0" fontId="0"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4" fillId="0" borderId="0" xfId="0" applyFont="true" applyFill="true" applyAlignment="true">
      <alignment horizontal="center" vertical="center"/>
    </xf>
    <xf numFmtId="0" fontId="4" fillId="0" borderId="1" xfId="0" applyNumberFormat="true"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4" fillId="0" borderId="0" xfId="0" applyFont="true" applyFill="true" applyBorder="true" applyAlignment="true">
      <alignment horizontal="center" vertical="center"/>
    </xf>
    <xf numFmtId="0" fontId="4" fillId="0" borderId="0" xfId="0" applyFont="true" applyFill="true" applyBorder="true" applyAlignment="true">
      <alignment vertical="center"/>
    </xf>
    <xf numFmtId="0" fontId="7"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xf>
    <xf numFmtId="0" fontId="7" fillId="0" borderId="1" xfId="0" applyFont="true" applyFill="true" applyBorder="true" applyAlignment="true">
      <alignment vertical="center"/>
    </xf>
    <xf numFmtId="0" fontId="4" fillId="0" borderId="0"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xf>
    <xf numFmtId="176" fontId="4" fillId="0" borderId="0" xfId="0" applyNumberFormat="true" applyFont="true" applyFill="true" applyBorder="true" applyAlignment="true">
      <alignment horizontal="center" vertical="center"/>
    </xf>
    <xf numFmtId="176" fontId="4" fillId="0" borderId="0" xfId="0" applyNumberFormat="true" applyFont="true" applyFill="true" applyBorder="true" applyAlignment="true">
      <alignment vertical="center"/>
    </xf>
  </cellXfs>
  <cellStyles count="51">
    <cellStyle name="常规" xfId="0" builtinId="0"/>
    <cellStyle name="常规 239"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常规 7" xfId="18"/>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8.png"/><Relationship Id="rId8" Type="http://schemas.openxmlformats.org/officeDocument/2006/relationships/image" Target="../media/image7.png"/><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38</xdr:row>
      <xdr:rowOff>0</xdr:rowOff>
    </xdr:from>
    <xdr:to>
      <xdr:col>2</xdr:col>
      <xdr:colOff>37465</xdr:colOff>
      <xdr:row>38</xdr:row>
      <xdr:rowOff>22860</xdr:rowOff>
    </xdr:to>
    <xdr:pic>
      <xdr:nvPicPr>
        <xdr:cNvPr id="2" name="图片 1"/>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3" name="图片 2"/>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4" name="图片 3"/>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5" name="图片 4"/>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6" name="图片 5"/>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7" name="图片 6"/>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8" name="图片 7"/>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9" name="图片 8"/>
        <xdr:cNvPicPr>
          <a:picLocks noChangeAspect="true"/>
        </xdr:cNvPicPr>
      </xdr:nvPicPr>
      <xdr:blipFill>
        <a:blip r:embed="rId5"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10" name="图片 9"/>
        <xdr:cNvPicPr>
          <a:picLocks noChangeAspect="true"/>
        </xdr:cNvPicPr>
      </xdr:nvPicPr>
      <xdr:blipFill>
        <a:blip r:embed="rId6"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52705</xdr:colOff>
      <xdr:row>38</xdr:row>
      <xdr:rowOff>30480</xdr:rowOff>
    </xdr:to>
    <xdr:pic>
      <xdr:nvPicPr>
        <xdr:cNvPr id="11" name="图片 10"/>
        <xdr:cNvPicPr>
          <a:picLocks noChangeAspect="true"/>
        </xdr:cNvPicPr>
      </xdr:nvPicPr>
      <xdr:blipFill>
        <a:blip r:embed="rId7" r:link="rId2"/>
        <a:stretch>
          <a:fillRect/>
        </a:stretch>
      </xdr:blipFill>
      <xdr:spPr>
        <a:xfrm>
          <a:off x="1202690" y="12547600"/>
          <a:ext cx="5270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12" name="图片 11"/>
        <xdr:cNvPicPr>
          <a:picLocks noChangeAspect="true"/>
        </xdr:cNvPicPr>
      </xdr:nvPicPr>
      <xdr:blipFill>
        <a:blip r:embed="rId8"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13" name="图片 12"/>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22860</xdr:rowOff>
    </xdr:to>
    <xdr:pic>
      <xdr:nvPicPr>
        <xdr:cNvPr id="14" name="图片 13"/>
        <xdr:cNvPicPr>
          <a:picLocks noChangeAspect="true"/>
        </xdr:cNvPicPr>
      </xdr:nvPicPr>
      <xdr:blipFill>
        <a:blip r:embed="rId9" r:link="rId2"/>
        <a:stretch>
          <a:fillRect/>
        </a:stretch>
      </xdr:blipFill>
      <xdr:spPr>
        <a:xfrm>
          <a:off x="1202690" y="12547600"/>
          <a:ext cx="2984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15" name="图片 14"/>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16" name="图片 15"/>
        <xdr:cNvPicPr>
          <a:picLocks noChangeAspect="true"/>
        </xdr:cNvPicPr>
      </xdr:nvPicPr>
      <xdr:blipFill>
        <a:blip r:embed="rId5"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17" name="图片 16"/>
        <xdr:cNvPicPr>
          <a:picLocks noChangeAspect="true"/>
        </xdr:cNvPicPr>
      </xdr:nvPicPr>
      <xdr:blipFill>
        <a:blip r:embed="rId6"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18" name="图片 17"/>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19" name="图片 18"/>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20" name="图片 19"/>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21" name="图片 20"/>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52705</xdr:colOff>
      <xdr:row>38</xdr:row>
      <xdr:rowOff>30480</xdr:rowOff>
    </xdr:to>
    <xdr:pic>
      <xdr:nvPicPr>
        <xdr:cNvPr id="22" name="图片 21"/>
        <xdr:cNvPicPr>
          <a:picLocks noChangeAspect="true"/>
        </xdr:cNvPicPr>
      </xdr:nvPicPr>
      <xdr:blipFill>
        <a:blip r:embed="rId7" r:link="rId2"/>
        <a:stretch>
          <a:fillRect/>
        </a:stretch>
      </xdr:blipFill>
      <xdr:spPr>
        <a:xfrm>
          <a:off x="1202690" y="12547600"/>
          <a:ext cx="5270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23" name="图片 22"/>
        <xdr:cNvPicPr>
          <a:picLocks noChangeAspect="true"/>
        </xdr:cNvPicPr>
      </xdr:nvPicPr>
      <xdr:blipFill>
        <a:blip r:embed="rId8"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24" name="图片 23"/>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25" name="图片 24"/>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26" name="图片 25"/>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27" name="图片 26"/>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28" name="图片 27"/>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29" name="图片 28"/>
        <xdr:cNvPicPr>
          <a:picLocks noChangeAspect="true"/>
        </xdr:cNvPicPr>
      </xdr:nvPicPr>
      <xdr:blipFill>
        <a:blip r:embed="rId5"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30" name="图片 29"/>
        <xdr:cNvPicPr>
          <a:picLocks noChangeAspect="true"/>
        </xdr:cNvPicPr>
      </xdr:nvPicPr>
      <xdr:blipFill>
        <a:blip r:embed="rId6"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52705</xdr:colOff>
      <xdr:row>38</xdr:row>
      <xdr:rowOff>30480</xdr:rowOff>
    </xdr:to>
    <xdr:pic>
      <xdr:nvPicPr>
        <xdr:cNvPr id="31" name="图片 30"/>
        <xdr:cNvPicPr>
          <a:picLocks noChangeAspect="true"/>
        </xdr:cNvPicPr>
      </xdr:nvPicPr>
      <xdr:blipFill>
        <a:blip r:embed="rId7" r:link="rId2"/>
        <a:stretch>
          <a:fillRect/>
        </a:stretch>
      </xdr:blipFill>
      <xdr:spPr>
        <a:xfrm>
          <a:off x="1202690" y="12547600"/>
          <a:ext cx="5270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32" name="图片 31"/>
        <xdr:cNvPicPr>
          <a:picLocks noChangeAspect="true"/>
        </xdr:cNvPicPr>
      </xdr:nvPicPr>
      <xdr:blipFill>
        <a:blip r:embed="rId8"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33" name="图片 32"/>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22860</xdr:rowOff>
    </xdr:to>
    <xdr:pic>
      <xdr:nvPicPr>
        <xdr:cNvPr id="34" name="图片 33"/>
        <xdr:cNvPicPr>
          <a:picLocks noChangeAspect="true"/>
        </xdr:cNvPicPr>
      </xdr:nvPicPr>
      <xdr:blipFill>
        <a:blip r:embed="rId9" r:link="rId2"/>
        <a:stretch>
          <a:fillRect/>
        </a:stretch>
      </xdr:blipFill>
      <xdr:spPr>
        <a:xfrm>
          <a:off x="1202690" y="12547600"/>
          <a:ext cx="2984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35" name="图片 34"/>
        <xdr:cNvPicPr>
          <a:picLocks noChangeAspect="true"/>
        </xdr:cNvPicPr>
      </xdr:nvPicPr>
      <xdr:blipFill>
        <a:blip r:embed="rId3"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36" name="图片 35"/>
        <xdr:cNvPicPr>
          <a:picLocks noChangeAspect="true"/>
        </xdr:cNvPicPr>
      </xdr:nvPicPr>
      <xdr:blipFill>
        <a:blip r:embed="rId5"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29845</xdr:colOff>
      <xdr:row>38</xdr:row>
      <xdr:rowOff>30480</xdr:rowOff>
    </xdr:to>
    <xdr:pic>
      <xdr:nvPicPr>
        <xdr:cNvPr id="37" name="图片 36"/>
        <xdr:cNvPicPr>
          <a:picLocks noChangeAspect="true"/>
        </xdr:cNvPicPr>
      </xdr:nvPicPr>
      <xdr:blipFill>
        <a:blip r:embed="rId6" r:link="rId2"/>
        <a:stretch>
          <a:fillRect/>
        </a:stretch>
      </xdr:blipFill>
      <xdr:spPr>
        <a:xfrm>
          <a:off x="1202690" y="12547600"/>
          <a:ext cx="29845" cy="3048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38" name="图片 37"/>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39" name="图片 38"/>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45085</xdr:colOff>
      <xdr:row>38</xdr:row>
      <xdr:rowOff>30480</xdr:rowOff>
    </xdr:to>
    <xdr:pic>
      <xdr:nvPicPr>
        <xdr:cNvPr id="40" name="图片 39"/>
        <xdr:cNvPicPr>
          <a:picLocks noChangeAspect="true"/>
        </xdr:cNvPicPr>
      </xdr:nvPicPr>
      <xdr:blipFill>
        <a:blip r:embed="rId4" r:link="rId2"/>
        <a:stretch>
          <a:fillRect/>
        </a:stretch>
      </xdr:blipFill>
      <xdr:spPr>
        <a:xfrm>
          <a:off x="1202690" y="12547600"/>
          <a:ext cx="45085" cy="3048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41" name="图片 40"/>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38</xdr:row>
      <xdr:rowOff>0</xdr:rowOff>
    </xdr:from>
    <xdr:to>
      <xdr:col>2</xdr:col>
      <xdr:colOff>52705</xdr:colOff>
      <xdr:row>38</xdr:row>
      <xdr:rowOff>30480</xdr:rowOff>
    </xdr:to>
    <xdr:pic>
      <xdr:nvPicPr>
        <xdr:cNvPr id="42" name="图片 41"/>
        <xdr:cNvPicPr>
          <a:picLocks noChangeAspect="true"/>
        </xdr:cNvPicPr>
      </xdr:nvPicPr>
      <xdr:blipFill>
        <a:blip r:embed="rId7" r:link="rId2"/>
        <a:stretch>
          <a:fillRect/>
        </a:stretch>
      </xdr:blipFill>
      <xdr:spPr>
        <a:xfrm>
          <a:off x="1202690" y="12547600"/>
          <a:ext cx="52705" cy="30480"/>
        </a:xfrm>
        <a:prstGeom prst="rect">
          <a:avLst/>
        </a:prstGeom>
        <a:noFill/>
        <a:ln w="9525">
          <a:noFill/>
        </a:ln>
      </xdr:spPr>
    </xdr:pic>
    <xdr:clientData/>
  </xdr:twoCellAnchor>
  <xdr:twoCellAnchor editAs="oneCell">
    <xdr:from>
      <xdr:col>2</xdr:col>
      <xdr:colOff>0</xdr:colOff>
      <xdr:row>38</xdr:row>
      <xdr:rowOff>0</xdr:rowOff>
    </xdr:from>
    <xdr:to>
      <xdr:col>2</xdr:col>
      <xdr:colOff>22225</xdr:colOff>
      <xdr:row>38</xdr:row>
      <xdr:rowOff>22860</xdr:rowOff>
    </xdr:to>
    <xdr:pic>
      <xdr:nvPicPr>
        <xdr:cNvPr id="43" name="图片 42"/>
        <xdr:cNvPicPr>
          <a:picLocks noChangeAspect="true"/>
        </xdr:cNvPicPr>
      </xdr:nvPicPr>
      <xdr:blipFill>
        <a:blip r:embed="rId8" r:link="rId2"/>
        <a:stretch>
          <a:fillRect/>
        </a:stretch>
      </xdr:blipFill>
      <xdr:spPr>
        <a:xfrm>
          <a:off x="1202690" y="12547600"/>
          <a:ext cx="22225" cy="22860"/>
        </a:xfrm>
        <a:prstGeom prst="rect">
          <a:avLst/>
        </a:prstGeom>
        <a:noFill/>
        <a:ln w="9525">
          <a:noFill/>
        </a:ln>
      </xdr:spPr>
    </xdr:pic>
    <xdr:clientData/>
  </xdr:twoCellAnchor>
  <xdr:twoCellAnchor editAs="oneCell">
    <xdr:from>
      <xdr:col>2</xdr:col>
      <xdr:colOff>0</xdr:colOff>
      <xdr:row>38</xdr:row>
      <xdr:rowOff>0</xdr:rowOff>
    </xdr:from>
    <xdr:to>
      <xdr:col>2</xdr:col>
      <xdr:colOff>37465</xdr:colOff>
      <xdr:row>38</xdr:row>
      <xdr:rowOff>22860</xdr:rowOff>
    </xdr:to>
    <xdr:pic>
      <xdr:nvPicPr>
        <xdr:cNvPr id="44" name="图片 43"/>
        <xdr:cNvPicPr>
          <a:picLocks noChangeAspect="true"/>
        </xdr:cNvPicPr>
      </xdr:nvPicPr>
      <xdr:blipFill>
        <a:blip r:embed="rId1" r:link="rId2"/>
        <a:stretch>
          <a:fillRect/>
        </a:stretch>
      </xdr:blipFill>
      <xdr:spPr>
        <a:xfrm>
          <a:off x="1202690" y="125476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37465</xdr:colOff>
      <xdr:row>39</xdr:row>
      <xdr:rowOff>22860</xdr:rowOff>
    </xdr:to>
    <xdr:pic>
      <xdr:nvPicPr>
        <xdr:cNvPr id="45" name="图片 44"/>
        <xdr:cNvPicPr>
          <a:picLocks noChangeAspect="true"/>
        </xdr:cNvPicPr>
      </xdr:nvPicPr>
      <xdr:blipFill>
        <a:blip r:embed="rId1" r:link="rId2"/>
        <a:stretch>
          <a:fillRect/>
        </a:stretch>
      </xdr:blipFill>
      <xdr:spPr>
        <a:xfrm>
          <a:off x="1202690" y="128651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46" name="图片 45"/>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37465</xdr:colOff>
      <xdr:row>39</xdr:row>
      <xdr:rowOff>22860</xdr:rowOff>
    </xdr:to>
    <xdr:pic>
      <xdr:nvPicPr>
        <xdr:cNvPr id="47" name="图片 46"/>
        <xdr:cNvPicPr>
          <a:picLocks noChangeAspect="true"/>
        </xdr:cNvPicPr>
      </xdr:nvPicPr>
      <xdr:blipFill>
        <a:blip r:embed="rId1" r:link="rId2"/>
        <a:stretch>
          <a:fillRect/>
        </a:stretch>
      </xdr:blipFill>
      <xdr:spPr>
        <a:xfrm>
          <a:off x="1202690" y="128651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48" name="图片 47"/>
        <xdr:cNvPicPr>
          <a:picLocks noChangeAspect="true"/>
        </xdr:cNvPicPr>
      </xdr:nvPicPr>
      <xdr:blipFill>
        <a:blip r:embed="rId3"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22225</xdr:colOff>
      <xdr:row>39</xdr:row>
      <xdr:rowOff>22860</xdr:rowOff>
    </xdr:to>
    <xdr:pic>
      <xdr:nvPicPr>
        <xdr:cNvPr id="49" name="图片 48"/>
        <xdr:cNvPicPr>
          <a:picLocks noChangeAspect="true"/>
        </xdr:cNvPicPr>
      </xdr:nvPicPr>
      <xdr:blipFill>
        <a:blip r:embed="rId5" r:link="rId2"/>
        <a:stretch>
          <a:fillRect/>
        </a:stretch>
      </xdr:blipFill>
      <xdr:spPr>
        <a:xfrm>
          <a:off x="1202690" y="12865100"/>
          <a:ext cx="22225" cy="2286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50" name="图片 49"/>
        <xdr:cNvPicPr>
          <a:picLocks noChangeAspect="true"/>
        </xdr:cNvPicPr>
      </xdr:nvPicPr>
      <xdr:blipFill>
        <a:blip r:embed="rId6"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52705</xdr:colOff>
      <xdr:row>39</xdr:row>
      <xdr:rowOff>30480</xdr:rowOff>
    </xdr:to>
    <xdr:pic>
      <xdr:nvPicPr>
        <xdr:cNvPr id="51" name="图片 50"/>
        <xdr:cNvPicPr>
          <a:picLocks noChangeAspect="true"/>
        </xdr:cNvPicPr>
      </xdr:nvPicPr>
      <xdr:blipFill>
        <a:blip r:embed="rId7" r:link="rId2"/>
        <a:stretch>
          <a:fillRect/>
        </a:stretch>
      </xdr:blipFill>
      <xdr:spPr>
        <a:xfrm>
          <a:off x="1202690" y="12865100"/>
          <a:ext cx="52705" cy="30480"/>
        </a:xfrm>
        <a:prstGeom prst="rect">
          <a:avLst/>
        </a:prstGeom>
        <a:noFill/>
        <a:ln w="9525">
          <a:noFill/>
        </a:ln>
      </xdr:spPr>
    </xdr:pic>
    <xdr:clientData/>
  </xdr:twoCellAnchor>
  <xdr:twoCellAnchor editAs="oneCell">
    <xdr:from>
      <xdr:col>2</xdr:col>
      <xdr:colOff>0</xdr:colOff>
      <xdr:row>39</xdr:row>
      <xdr:rowOff>0</xdr:rowOff>
    </xdr:from>
    <xdr:to>
      <xdr:col>2</xdr:col>
      <xdr:colOff>22225</xdr:colOff>
      <xdr:row>39</xdr:row>
      <xdr:rowOff>22860</xdr:rowOff>
    </xdr:to>
    <xdr:pic>
      <xdr:nvPicPr>
        <xdr:cNvPr id="52" name="图片 51"/>
        <xdr:cNvPicPr>
          <a:picLocks noChangeAspect="true"/>
        </xdr:cNvPicPr>
      </xdr:nvPicPr>
      <xdr:blipFill>
        <a:blip r:embed="rId8" r:link="rId2"/>
        <a:stretch>
          <a:fillRect/>
        </a:stretch>
      </xdr:blipFill>
      <xdr:spPr>
        <a:xfrm>
          <a:off x="1202690" y="12865100"/>
          <a:ext cx="22225" cy="2286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53" name="图片 52"/>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22860</xdr:rowOff>
    </xdr:to>
    <xdr:pic>
      <xdr:nvPicPr>
        <xdr:cNvPr id="54" name="图片 53"/>
        <xdr:cNvPicPr>
          <a:picLocks noChangeAspect="true"/>
        </xdr:cNvPicPr>
      </xdr:nvPicPr>
      <xdr:blipFill>
        <a:blip r:embed="rId9" r:link="rId2"/>
        <a:stretch>
          <a:fillRect/>
        </a:stretch>
      </xdr:blipFill>
      <xdr:spPr>
        <a:xfrm>
          <a:off x="1202690" y="12865100"/>
          <a:ext cx="29845" cy="2286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55" name="图片 54"/>
        <xdr:cNvPicPr>
          <a:picLocks noChangeAspect="true"/>
        </xdr:cNvPicPr>
      </xdr:nvPicPr>
      <xdr:blipFill>
        <a:blip r:embed="rId3"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22225</xdr:colOff>
      <xdr:row>39</xdr:row>
      <xdr:rowOff>22860</xdr:rowOff>
    </xdr:to>
    <xdr:pic>
      <xdr:nvPicPr>
        <xdr:cNvPr id="56" name="图片 55"/>
        <xdr:cNvPicPr>
          <a:picLocks noChangeAspect="true"/>
        </xdr:cNvPicPr>
      </xdr:nvPicPr>
      <xdr:blipFill>
        <a:blip r:embed="rId5" r:link="rId2"/>
        <a:stretch>
          <a:fillRect/>
        </a:stretch>
      </xdr:blipFill>
      <xdr:spPr>
        <a:xfrm>
          <a:off x="1202690" y="12865100"/>
          <a:ext cx="22225" cy="2286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57" name="图片 56"/>
        <xdr:cNvPicPr>
          <a:picLocks noChangeAspect="true"/>
        </xdr:cNvPicPr>
      </xdr:nvPicPr>
      <xdr:blipFill>
        <a:blip r:embed="rId6"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58" name="图片 57"/>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37465</xdr:colOff>
      <xdr:row>39</xdr:row>
      <xdr:rowOff>22860</xdr:rowOff>
    </xdr:to>
    <xdr:pic>
      <xdr:nvPicPr>
        <xdr:cNvPr id="59" name="图片 58"/>
        <xdr:cNvPicPr>
          <a:picLocks noChangeAspect="true"/>
        </xdr:cNvPicPr>
      </xdr:nvPicPr>
      <xdr:blipFill>
        <a:blip r:embed="rId1" r:link="rId2"/>
        <a:stretch>
          <a:fillRect/>
        </a:stretch>
      </xdr:blipFill>
      <xdr:spPr>
        <a:xfrm>
          <a:off x="1202690" y="128651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60" name="图片 59"/>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37465</xdr:colOff>
      <xdr:row>39</xdr:row>
      <xdr:rowOff>22860</xdr:rowOff>
    </xdr:to>
    <xdr:pic>
      <xdr:nvPicPr>
        <xdr:cNvPr id="61" name="图片 60"/>
        <xdr:cNvPicPr>
          <a:picLocks noChangeAspect="true"/>
        </xdr:cNvPicPr>
      </xdr:nvPicPr>
      <xdr:blipFill>
        <a:blip r:embed="rId1" r:link="rId2"/>
        <a:stretch>
          <a:fillRect/>
        </a:stretch>
      </xdr:blipFill>
      <xdr:spPr>
        <a:xfrm>
          <a:off x="1202690" y="128651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52705</xdr:colOff>
      <xdr:row>39</xdr:row>
      <xdr:rowOff>30480</xdr:rowOff>
    </xdr:to>
    <xdr:pic>
      <xdr:nvPicPr>
        <xdr:cNvPr id="62" name="图片 61"/>
        <xdr:cNvPicPr>
          <a:picLocks noChangeAspect="true"/>
        </xdr:cNvPicPr>
      </xdr:nvPicPr>
      <xdr:blipFill>
        <a:blip r:embed="rId7" r:link="rId2"/>
        <a:stretch>
          <a:fillRect/>
        </a:stretch>
      </xdr:blipFill>
      <xdr:spPr>
        <a:xfrm>
          <a:off x="1202690" y="12865100"/>
          <a:ext cx="52705" cy="30480"/>
        </a:xfrm>
        <a:prstGeom prst="rect">
          <a:avLst/>
        </a:prstGeom>
        <a:noFill/>
        <a:ln w="9525">
          <a:noFill/>
        </a:ln>
      </xdr:spPr>
    </xdr:pic>
    <xdr:clientData/>
  </xdr:twoCellAnchor>
  <xdr:twoCellAnchor editAs="oneCell">
    <xdr:from>
      <xdr:col>2</xdr:col>
      <xdr:colOff>0</xdr:colOff>
      <xdr:row>39</xdr:row>
      <xdr:rowOff>0</xdr:rowOff>
    </xdr:from>
    <xdr:to>
      <xdr:col>2</xdr:col>
      <xdr:colOff>22225</xdr:colOff>
      <xdr:row>39</xdr:row>
      <xdr:rowOff>22860</xdr:rowOff>
    </xdr:to>
    <xdr:pic>
      <xdr:nvPicPr>
        <xdr:cNvPr id="63" name="图片 62"/>
        <xdr:cNvPicPr>
          <a:picLocks noChangeAspect="true"/>
        </xdr:cNvPicPr>
      </xdr:nvPicPr>
      <xdr:blipFill>
        <a:blip r:embed="rId8" r:link="rId2"/>
        <a:stretch>
          <a:fillRect/>
        </a:stretch>
      </xdr:blipFill>
      <xdr:spPr>
        <a:xfrm>
          <a:off x="1202690" y="12865100"/>
          <a:ext cx="22225" cy="22860"/>
        </a:xfrm>
        <a:prstGeom prst="rect">
          <a:avLst/>
        </a:prstGeom>
        <a:noFill/>
        <a:ln w="9525">
          <a:noFill/>
        </a:ln>
      </xdr:spPr>
    </xdr:pic>
    <xdr:clientData/>
  </xdr:twoCellAnchor>
  <xdr:twoCellAnchor editAs="oneCell">
    <xdr:from>
      <xdr:col>2</xdr:col>
      <xdr:colOff>0</xdr:colOff>
      <xdr:row>39</xdr:row>
      <xdr:rowOff>0</xdr:rowOff>
    </xdr:from>
    <xdr:to>
      <xdr:col>2</xdr:col>
      <xdr:colOff>37465</xdr:colOff>
      <xdr:row>39</xdr:row>
      <xdr:rowOff>22860</xdr:rowOff>
    </xdr:to>
    <xdr:pic>
      <xdr:nvPicPr>
        <xdr:cNvPr id="64" name="图片 63"/>
        <xdr:cNvPicPr>
          <a:picLocks noChangeAspect="true"/>
        </xdr:cNvPicPr>
      </xdr:nvPicPr>
      <xdr:blipFill>
        <a:blip r:embed="rId1" r:link="rId2"/>
        <a:stretch>
          <a:fillRect/>
        </a:stretch>
      </xdr:blipFill>
      <xdr:spPr>
        <a:xfrm>
          <a:off x="1202690" y="12865100"/>
          <a:ext cx="37465" cy="2286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65" name="图片 64"/>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66" name="图片 65"/>
        <xdr:cNvPicPr>
          <a:picLocks noChangeAspect="true"/>
        </xdr:cNvPicPr>
      </xdr:nvPicPr>
      <xdr:blipFill>
        <a:blip r:embed="rId6"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22225</xdr:colOff>
      <xdr:row>39</xdr:row>
      <xdr:rowOff>22860</xdr:rowOff>
    </xdr:to>
    <xdr:pic>
      <xdr:nvPicPr>
        <xdr:cNvPr id="67" name="图片 66"/>
        <xdr:cNvPicPr>
          <a:picLocks noChangeAspect="true"/>
        </xdr:cNvPicPr>
      </xdr:nvPicPr>
      <xdr:blipFill>
        <a:blip r:embed="rId8" r:link="rId2"/>
        <a:stretch>
          <a:fillRect/>
        </a:stretch>
      </xdr:blipFill>
      <xdr:spPr>
        <a:xfrm>
          <a:off x="1202690" y="12865100"/>
          <a:ext cx="22225" cy="22860"/>
        </a:xfrm>
        <a:prstGeom prst="rect">
          <a:avLst/>
        </a:prstGeom>
        <a:noFill/>
        <a:ln w="9525">
          <a:noFill/>
        </a:ln>
      </xdr:spPr>
    </xdr:pic>
    <xdr:clientData/>
  </xdr:twoCellAnchor>
  <xdr:twoCellAnchor editAs="oneCell">
    <xdr:from>
      <xdr:col>2</xdr:col>
      <xdr:colOff>0</xdr:colOff>
      <xdr:row>39</xdr:row>
      <xdr:rowOff>0</xdr:rowOff>
    </xdr:from>
    <xdr:to>
      <xdr:col>2</xdr:col>
      <xdr:colOff>45085</xdr:colOff>
      <xdr:row>39</xdr:row>
      <xdr:rowOff>30480</xdr:rowOff>
    </xdr:to>
    <xdr:pic>
      <xdr:nvPicPr>
        <xdr:cNvPr id="68" name="图片 67"/>
        <xdr:cNvPicPr>
          <a:picLocks noChangeAspect="true"/>
        </xdr:cNvPicPr>
      </xdr:nvPicPr>
      <xdr:blipFill>
        <a:blip r:embed="rId4" r:link="rId2"/>
        <a:stretch>
          <a:fillRect/>
        </a:stretch>
      </xdr:blipFill>
      <xdr:spPr>
        <a:xfrm>
          <a:off x="1202690" y="12865100"/>
          <a:ext cx="45085" cy="3048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69" name="图片 68"/>
        <xdr:cNvPicPr>
          <a:picLocks noChangeAspect="true"/>
        </xdr:cNvPicPr>
      </xdr:nvPicPr>
      <xdr:blipFill>
        <a:blip r:embed="rId3"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39</xdr:row>
      <xdr:rowOff>0</xdr:rowOff>
    </xdr:from>
    <xdr:to>
      <xdr:col>2</xdr:col>
      <xdr:colOff>29845</xdr:colOff>
      <xdr:row>39</xdr:row>
      <xdr:rowOff>30480</xdr:rowOff>
    </xdr:to>
    <xdr:pic>
      <xdr:nvPicPr>
        <xdr:cNvPr id="70" name="图片 69"/>
        <xdr:cNvPicPr>
          <a:picLocks noChangeAspect="true"/>
        </xdr:cNvPicPr>
      </xdr:nvPicPr>
      <xdr:blipFill>
        <a:blip r:embed="rId3" r:link="rId2"/>
        <a:stretch>
          <a:fillRect/>
        </a:stretch>
      </xdr:blipFill>
      <xdr:spPr>
        <a:xfrm>
          <a:off x="1202690" y="128651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71" name="图片 70"/>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72" name="图片 71"/>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73" name="图片 72"/>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74" name="图片 73"/>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75" name="图片 74"/>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76" name="图片 75"/>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77" name="图片 76"/>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78" name="图片 77"/>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79" name="图片 78"/>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80" name="图片 79"/>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81" name="图片 80"/>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82" name="图片 81"/>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83" name="图片 82"/>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84" name="图片 83"/>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85" name="图片 84"/>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86" name="图片 85"/>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87" name="图片 86"/>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88" name="图片 87"/>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89" name="图片 88"/>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90" name="图片 89"/>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91" name="图片 90"/>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22860</xdr:rowOff>
    </xdr:to>
    <xdr:pic>
      <xdr:nvPicPr>
        <xdr:cNvPr id="92" name="图片 91"/>
        <xdr:cNvPicPr>
          <a:picLocks noChangeAspect="true"/>
        </xdr:cNvPicPr>
      </xdr:nvPicPr>
      <xdr:blipFill>
        <a:blip r:embed="rId9" r:link="rId2"/>
        <a:stretch>
          <a:fillRect/>
        </a:stretch>
      </xdr:blipFill>
      <xdr:spPr>
        <a:xfrm>
          <a:off x="1202690" y="13182600"/>
          <a:ext cx="2984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93" name="图片 92"/>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94" name="图片 93"/>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95" name="图片 94"/>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96" name="图片 95"/>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97" name="图片 96"/>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98" name="图片 97"/>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99" name="图片 98"/>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100" name="图片 99"/>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01" name="图片 100"/>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02" name="图片 101"/>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03" name="图片 102"/>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104" name="图片 103"/>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05" name="图片 104"/>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06" name="图片 105"/>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07" name="图片 106"/>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108" name="图片 107"/>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09" name="图片 108"/>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10" name="图片 109"/>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11" name="图片 110"/>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12" name="图片 111"/>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13" name="图片 112"/>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14" name="图片 113"/>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15" name="图片 114"/>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16" name="图片 115"/>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17" name="图片 116"/>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18" name="图片 117"/>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19" name="图片 118"/>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20" name="图片 119"/>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121" name="图片 120"/>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22" name="图片 121"/>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23" name="图片 122"/>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22860</xdr:rowOff>
    </xdr:to>
    <xdr:pic>
      <xdr:nvPicPr>
        <xdr:cNvPr id="124" name="图片 123"/>
        <xdr:cNvPicPr>
          <a:picLocks noChangeAspect="true"/>
        </xdr:cNvPicPr>
      </xdr:nvPicPr>
      <xdr:blipFill>
        <a:blip r:embed="rId9" r:link="rId2"/>
        <a:stretch>
          <a:fillRect/>
        </a:stretch>
      </xdr:blipFill>
      <xdr:spPr>
        <a:xfrm>
          <a:off x="1202690" y="13182600"/>
          <a:ext cx="2984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25" name="图片 124"/>
        <xdr:cNvPicPr>
          <a:picLocks noChangeAspect="true"/>
        </xdr:cNvPicPr>
      </xdr:nvPicPr>
      <xdr:blipFill>
        <a:blip r:embed="rId3"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26" name="图片 125"/>
        <xdr:cNvPicPr>
          <a:picLocks noChangeAspect="true"/>
        </xdr:cNvPicPr>
      </xdr:nvPicPr>
      <xdr:blipFill>
        <a:blip r:embed="rId5"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29845</xdr:colOff>
      <xdr:row>40</xdr:row>
      <xdr:rowOff>30480</xdr:rowOff>
    </xdr:to>
    <xdr:pic>
      <xdr:nvPicPr>
        <xdr:cNvPr id="127" name="图片 126"/>
        <xdr:cNvPicPr>
          <a:picLocks noChangeAspect="true"/>
        </xdr:cNvPicPr>
      </xdr:nvPicPr>
      <xdr:blipFill>
        <a:blip r:embed="rId6" r:link="rId2"/>
        <a:stretch>
          <a:fillRect/>
        </a:stretch>
      </xdr:blipFill>
      <xdr:spPr>
        <a:xfrm>
          <a:off x="1202690" y="13182600"/>
          <a:ext cx="29845" cy="3048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28" name="图片 127"/>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29" name="图片 128"/>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45085</xdr:colOff>
      <xdr:row>40</xdr:row>
      <xdr:rowOff>30480</xdr:rowOff>
    </xdr:to>
    <xdr:pic>
      <xdr:nvPicPr>
        <xdr:cNvPr id="130" name="图片 129"/>
        <xdr:cNvPicPr>
          <a:picLocks noChangeAspect="true"/>
        </xdr:cNvPicPr>
      </xdr:nvPicPr>
      <xdr:blipFill>
        <a:blip r:embed="rId4" r:link="rId2"/>
        <a:stretch>
          <a:fillRect/>
        </a:stretch>
      </xdr:blipFill>
      <xdr:spPr>
        <a:xfrm>
          <a:off x="1202690" y="13182600"/>
          <a:ext cx="45085" cy="3048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31" name="图片 130"/>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2</xdr:col>
      <xdr:colOff>0</xdr:colOff>
      <xdr:row>40</xdr:row>
      <xdr:rowOff>0</xdr:rowOff>
    </xdr:from>
    <xdr:to>
      <xdr:col>2</xdr:col>
      <xdr:colOff>52705</xdr:colOff>
      <xdr:row>40</xdr:row>
      <xdr:rowOff>30480</xdr:rowOff>
    </xdr:to>
    <xdr:pic>
      <xdr:nvPicPr>
        <xdr:cNvPr id="132" name="图片 131"/>
        <xdr:cNvPicPr>
          <a:picLocks noChangeAspect="true"/>
        </xdr:cNvPicPr>
      </xdr:nvPicPr>
      <xdr:blipFill>
        <a:blip r:embed="rId7" r:link="rId2"/>
        <a:stretch>
          <a:fillRect/>
        </a:stretch>
      </xdr:blipFill>
      <xdr:spPr>
        <a:xfrm>
          <a:off x="1202690" y="13182600"/>
          <a:ext cx="52705" cy="30480"/>
        </a:xfrm>
        <a:prstGeom prst="rect">
          <a:avLst/>
        </a:prstGeom>
        <a:noFill/>
        <a:ln w="9525">
          <a:noFill/>
        </a:ln>
      </xdr:spPr>
    </xdr:pic>
    <xdr:clientData/>
  </xdr:twoCellAnchor>
  <xdr:twoCellAnchor editAs="oneCell">
    <xdr:from>
      <xdr:col>2</xdr:col>
      <xdr:colOff>0</xdr:colOff>
      <xdr:row>40</xdr:row>
      <xdr:rowOff>0</xdr:rowOff>
    </xdr:from>
    <xdr:to>
      <xdr:col>2</xdr:col>
      <xdr:colOff>22225</xdr:colOff>
      <xdr:row>40</xdr:row>
      <xdr:rowOff>22860</xdr:rowOff>
    </xdr:to>
    <xdr:pic>
      <xdr:nvPicPr>
        <xdr:cNvPr id="133" name="图片 132"/>
        <xdr:cNvPicPr>
          <a:picLocks noChangeAspect="true"/>
        </xdr:cNvPicPr>
      </xdr:nvPicPr>
      <xdr:blipFill>
        <a:blip r:embed="rId8" r:link="rId2"/>
        <a:stretch>
          <a:fillRect/>
        </a:stretch>
      </xdr:blipFill>
      <xdr:spPr>
        <a:xfrm>
          <a:off x="1202690" y="13182600"/>
          <a:ext cx="22225" cy="22860"/>
        </a:xfrm>
        <a:prstGeom prst="rect">
          <a:avLst/>
        </a:prstGeom>
        <a:noFill/>
        <a:ln w="9525">
          <a:noFill/>
        </a:ln>
      </xdr:spPr>
    </xdr:pic>
    <xdr:clientData/>
  </xdr:twoCellAnchor>
  <xdr:twoCellAnchor editAs="oneCell">
    <xdr:from>
      <xdr:col>2</xdr:col>
      <xdr:colOff>0</xdr:colOff>
      <xdr:row>40</xdr:row>
      <xdr:rowOff>0</xdr:rowOff>
    </xdr:from>
    <xdr:to>
      <xdr:col>2</xdr:col>
      <xdr:colOff>37465</xdr:colOff>
      <xdr:row>40</xdr:row>
      <xdr:rowOff>22860</xdr:rowOff>
    </xdr:to>
    <xdr:pic>
      <xdr:nvPicPr>
        <xdr:cNvPr id="134" name="图片 133"/>
        <xdr:cNvPicPr>
          <a:picLocks noChangeAspect="true"/>
        </xdr:cNvPicPr>
      </xdr:nvPicPr>
      <xdr:blipFill>
        <a:blip r:embed="rId1" r:link="rId2"/>
        <a:stretch>
          <a:fillRect/>
        </a:stretch>
      </xdr:blipFill>
      <xdr:spPr>
        <a:xfrm>
          <a:off x="1202690" y="131826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35" name="图片 134"/>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36" name="图片 135"/>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37" name="图片 136"/>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38" name="图片 137"/>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39" name="图片 138"/>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40" name="图片 139"/>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41" name="图片 140"/>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42" name="图片 141"/>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43" name="图片 142"/>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44" name="图片 143"/>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45" name="图片 144"/>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46" name="图片 145"/>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47" name="图片 146"/>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48" name="图片 147"/>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49" name="图片 148"/>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50" name="图片 149"/>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51" name="图片 150"/>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52" name="图片 151"/>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53" name="图片 152"/>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54" name="图片 153"/>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55" name="图片 154"/>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22860</xdr:rowOff>
    </xdr:to>
    <xdr:pic>
      <xdr:nvPicPr>
        <xdr:cNvPr id="156" name="图片 155"/>
        <xdr:cNvPicPr>
          <a:picLocks noChangeAspect="true"/>
        </xdr:cNvPicPr>
      </xdr:nvPicPr>
      <xdr:blipFill>
        <a:blip r:embed="rId9" r:link="rId2"/>
        <a:stretch>
          <a:fillRect/>
        </a:stretch>
      </xdr:blipFill>
      <xdr:spPr>
        <a:xfrm>
          <a:off x="1722120" y="11595100"/>
          <a:ext cx="2984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57" name="图片 156"/>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58" name="图片 157"/>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59" name="图片 158"/>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60" name="图片 159"/>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61" name="图片 160"/>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62" name="图片 161"/>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63" name="图片 162"/>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64" name="图片 163"/>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65" name="图片 164"/>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66" name="图片 165"/>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67" name="图片 166"/>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68" name="图片 167"/>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69" name="图片 168"/>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70" name="图片 169"/>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71" name="图片 170"/>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72" name="图片 171"/>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73" name="图片 172"/>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74" name="图片 173"/>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75" name="图片 174"/>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76" name="图片 175"/>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77" name="图片 176"/>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78" name="图片 177"/>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79" name="图片 178"/>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80" name="图片 179"/>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81" name="图片 180"/>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82" name="图片 181"/>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83" name="图片 182"/>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84" name="图片 183"/>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85" name="图片 184"/>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86" name="图片 185"/>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87" name="图片 186"/>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88" name="图片 187"/>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89" name="图片 188"/>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90" name="图片 189"/>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91" name="图片 190"/>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92" name="图片 191"/>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93" name="图片 192"/>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94" name="图片 193"/>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95" name="图片 194"/>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96" name="图片 195"/>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22860</xdr:rowOff>
    </xdr:to>
    <xdr:pic>
      <xdr:nvPicPr>
        <xdr:cNvPr id="197" name="图片 196"/>
        <xdr:cNvPicPr>
          <a:picLocks noChangeAspect="true"/>
        </xdr:cNvPicPr>
      </xdr:nvPicPr>
      <xdr:blipFill>
        <a:blip r:embed="rId9" r:link="rId2"/>
        <a:stretch>
          <a:fillRect/>
        </a:stretch>
      </xdr:blipFill>
      <xdr:spPr>
        <a:xfrm>
          <a:off x="1722120" y="11595100"/>
          <a:ext cx="2984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98" name="图片 197"/>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99" name="图片 198"/>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200" name="图片 199"/>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201" name="图片 200"/>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202" name="图片 201"/>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203" name="图片 202"/>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204" name="图片 203"/>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205" name="图片 204"/>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206" name="图片 205"/>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207" name="图片 206"/>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208" name="图片 207"/>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209" name="图片 208"/>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210" name="图片 209"/>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211" name="图片 210"/>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212" name="图片 211"/>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213" name="图片 212"/>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214" name="图片 213"/>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15" name="图片 214"/>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16" name="图片 215"/>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17" name="图片 216"/>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18" name="图片 217"/>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19" name="图片 218"/>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220" name="图片 219"/>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21" name="图片 220"/>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22" name="图片 221"/>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23" name="图片 22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24" name="图片 223"/>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25" name="图片 224"/>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26" name="图片 225"/>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27" name="图片 226"/>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28" name="图片 227"/>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29" name="图片 228"/>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0" name="图片 229"/>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1" name="图片 230"/>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2" name="图片 231"/>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33" name="图片 232"/>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4" name="图片 233"/>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5" name="图片 234"/>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36" name="图片 235"/>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37" name="图片 236"/>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238" name="图片 237"/>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39" name="图片 238"/>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40" name="图片 239"/>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41" name="图片 240"/>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42" name="图片 241"/>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43" name="图片 242"/>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44" name="图片 243"/>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45" name="图片 244"/>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46" name="图片 245"/>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247" name="图片 246"/>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48" name="图片 247"/>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49" name="图片 248"/>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0" name="图片 249"/>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1" name="图片 250"/>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52" name="图片 251"/>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3" name="图片 25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4" name="图片 253"/>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55" name="图片 254"/>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56" name="图片 255"/>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7" name="图片 256"/>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8" name="图片 257"/>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59" name="图片 258"/>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60" name="图片 259"/>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61" name="图片 260"/>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62" name="图片 261"/>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263" name="图片 26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64" name="图片 263"/>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265" name="图片 264"/>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266" name="图片 265"/>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67" name="图片 266"/>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268" name="图片 267"/>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269" name="图片 268"/>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270" name="图片 269"/>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271" name="图片 270"/>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272" name="图片 271"/>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273" name="图片 272"/>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274" name="图片 273"/>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275" name="图片 274"/>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276" name="图片 275"/>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277" name="图片 276"/>
        <xdr:cNvPicPr>
          <a:picLocks noChangeAspect="true"/>
        </xdr:cNvPicPr>
      </xdr:nvPicPr>
      <xdr:blipFill>
        <a:blip r:embed="rId6"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52705</xdr:colOff>
      <xdr:row>27</xdr:row>
      <xdr:rowOff>30480</xdr:rowOff>
    </xdr:to>
    <xdr:pic>
      <xdr:nvPicPr>
        <xdr:cNvPr id="278" name="图片 277"/>
        <xdr:cNvPicPr>
          <a:picLocks noChangeAspect="true"/>
        </xdr:cNvPicPr>
      </xdr:nvPicPr>
      <xdr:blipFill>
        <a:blip r:embed="rId7" r:link="rId2"/>
        <a:stretch>
          <a:fillRect/>
        </a:stretch>
      </xdr:blipFill>
      <xdr:spPr>
        <a:xfrm>
          <a:off x="1722120" y="9055100"/>
          <a:ext cx="5270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279" name="图片 278"/>
        <xdr:cNvPicPr>
          <a:picLocks noChangeAspect="true"/>
        </xdr:cNvPicPr>
      </xdr:nvPicPr>
      <xdr:blipFill>
        <a:blip r:embed="rId8"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280" name="图片 279"/>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22860</xdr:rowOff>
    </xdr:to>
    <xdr:pic>
      <xdr:nvPicPr>
        <xdr:cNvPr id="281" name="图片 280"/>
        <xdr:cNvPicPr>
          <a:picLocks noChangeAspect="true"/>
        </xdr:cNvPicPr>
      </xdr:nvPicPr>
      <xdr:blipFill>
        <a:blip r:embed="rId9" r:link="rId2"/>
        <a:stretch>
          <a:fillRect/>
        </a:stretch>
      </xdr:blipFill>
      <xdr:spPr>
        <a:xfrm>
          <a:off x="1722120" y="9055100"/>
          <a:ext cx="2984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282" name="图片 281"/>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283" name="图片 282"/>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284" name="图片 283"/>
        <xdr:cNvPicPr>
          <a:picLocks noChangeAspect="true"/>
        </xdr:cNvPicPr>
      </xdr:nvPicPr>
      <xdr:blipFill>
        <a:blip r:embed="rId6"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285" name="图片 284"/>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286" name="图片 285"/>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287" name="图片 286"/>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288" name="图片 287"/>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52705</xdr:colOff>
      <xdr:row>27</xdr:row>
      <xdr:rowOff>30480</xdr:rowOff>
    </xdr:to>
    <xdr:pic>
      <xdr:nvPicPr>
        <xdr:cNvPr id="289" name="图片 288"/>
        <xdr:cNvPicPr>
          <a:picLocks noChangeAspect="true"/>
        </xdr:cNvPicPr>
      </xdr:nvPicPr>
      <xdr:blipFill>
        <a:blip r:embed="rId7" r:link="rId2"/>
        <a:stretch>
          <a:fillRect/>
        </a:stretch>
      </xdr:blipFill>
      <xdr:spPr>
        <a:xfrm>
          <a:off x="1722120" y="9055100"/>
          <a:ext cx="5270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290" name="图片 289"/>
        <xdr:cNvPicPr>
          <a:picLocks noChangeAspect="true"/>
        </xdr:cNvPicPr>
      </xdr:nvPicPr>
      <xdr:blipFill>
        <a:blip r:embed="rId8"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291" name="图片 290"/>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292" name="图片 291"/>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293" name="图片 292"/>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294" name="图片 293"/>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295" name="图片 294"/>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296" name="图片 295"/>
        <xdr:cNvPicPr>
          <a:picLocks noChangeAspect="true"/>
        </xdr:cNvPicPr>
      </xdr:nvPicPr>
      <xdr:blipFill>
        <a:blip r:embed="rId5"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297" name="图片 296"/>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52705</xdr:colOff>
      <xdr:row>28</xdr:row>
      <xdr:rowOff>30480</xdr:rowOff>
    </xdr:to>
    <xdr:pic>
      <xdr:nvPicPr>
        <xdr:cNvPr id="298" name="图片 297"/>
        <xdr:cNvPicPr>
          <a:picLocks noChangeAspect="true"/>
        </xdr:cNvPicPr>
      </xdr:nvPicPr>
      <xdr:blipFill>
        <a:blip r:embed="rId7" r:link="rId2"/>
        <a:stretch>
          <a:fillRect/>
        </a:stretch>
      </xdr:blipFill>
      <xdr:spPr>
        <a:xfrm>
          <a:off x="1722120" y="9372600"/>
          <a:ext cx="5270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299" name="图片 298"/>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300" name="图片 299"/>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22860</xdr:rowOff>
    </xdr:to>
    <xdr:pic>
      <xdr:nvPicPr>
        <xdr:cNvPr id="301" name="图片 300"/>
        <xdr:cNvPicPr>
          <a:picLocks noChangeAspect="true"/>
        </xdr:cNvPicPr>
      </xdr:nvPicPr>
      <xdr:blipFill>
        <a:blip r:embed="rId9" r:link="rId2"/>
        <a:stretch>
          <a:fillRect/>
        </a:stretch>
      </xdr:blipFill>
      <xdr:spPr>
        <a:xfrm>
          <a:off x="1722120" y="9372600"/>
          <a:ext cx="2984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302" name="图片 301"/>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303" name="图片 302"/>
        <xdr:cNvPicPr>
          <a:picLocks noChangeAspect="true"/>
        </xdr:cNvPicPr>
      </xdr:nvPicPr>
      <xdr:blipFill>
        <a:blip r:embed="rId5"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304" name="图片 303"/>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305" name="图片 304"/>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306" name="图片 305"/>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307" name="图片 306"/>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308" name="图片 307"/>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52705</xdr:colOff>
      <xdr:row>28</xdr:row>
      <xdr:rowOff>30480</xdr:rowOff>
    </xdr:to>
    <xdr:pic>
      <xdr:nvPicPr>
        <xdr:cNvPr id="309" name="图片 308"/>
        <xdr:cNvPicPr>
          <a:picLocks noChangeAspect="true"/>
        </xdr:cNvPicPr>
      </xdr:nvPicPr>
      <xdr:blipFill>
        <a:blip r:embed="rId7" r:link="rId2"/>
        <a:stretch>
          <a:fillRect/>
        </a:stretch>
      </xdr:blipFill>
      <xdr:spPr>
        <a:xfrm>
          <a:off x="1722120" y="9372600"/>
          <a:ext cx="5270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310" name="图片 309"/>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311" name="图片 310"/>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12" name="图片 311"/>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13" name="图片 312"/>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14" name="图片 313"/>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15" name="图片 314"/>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16" name="图片 315"/>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17" name="图片 316"/>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18" name="图片 317"/>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319" name="图片 318"/>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20" name="图片 319"/>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21" name="图片 320"/>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22860</xdr:rowOff>
    </xdr:to>
    <xdr:pic>
      <xdr:nvPicPr>
        <xdr:cNvPr id="322" name="图片 321"/>
        <xdr:cNvPicPr>
          <a:picLocks noChangeAspect="true"/>
        </xdr:cNvPicPr>
      </xdr:nvPicPr>
      <xdr:blipFill>
        <a:blip r:embed="rId9" r:link="rId2"/>
        <a:stretch>
          <a:fillRect/>
        </a:stretch>
      </xdr:blipFill>
      <xdr:spPr>
        <a:xfrm>
          <a:off x="1722120" y="9690100"/>
          <a:ext cx="2984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23" name="图片 322"/>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24" name="图片 323"/>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25" name="图片 324"/>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26" name="图片 325"/>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27" name="图片 326"/>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28" name="图片 327"/>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29" name="图片 328"/>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330" name="图片 329"/>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31" name="图片 330"/>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32" name="图片 331"/>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33" name="图片 332"/>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334" name="图片 333"/>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335" name="图片 334"/>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336" name="图片 335"/>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337" name="图片 336"/>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38" name="图片 337"/>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39" name="图片 338"/>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340" name="图片 339"/>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341" name="图片 340"/>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42" name="图片 341"/>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43" name="图片 342"/>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44" name="图片 343"/>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45" name="图片 344"/>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46" name="图片 345"/>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47" name="图片 346"/>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348" name="图片 347"/>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49" name="图片 348"/>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50" name="图片 349"/>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22860</xdr:rowOff>
    </xdr:to>
    <xdr:pic>
      <xdr:nvPicPr>
        <xdr:cNvPr id="351" name="图片 350"/>
        <xdr:cNvPicPr>
          <a:picLocks noChangeAspect="true"/>
        </xdr:cNvPicPr>
      </xdr:nvPicPr>
      <xdr:blipFill>
        <a:blip r:embed="rId9" r:link="rId2"/>
        <a:stretch>
          <a:fillRect/>
        </a:stretch>
      </xdr:blipFill>
      <xdr:spPr>
        <a:xfrm>
          <a:off x="1722120" y="9690100"/>
          <a:ext cx="2984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52" name="图片 351"/>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53" name="图片 352"/>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354" name="图片 353"/>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55" name="图片 354"/>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56" name="图片 355"/>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357" name="图片 356"/>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58" name="图片 357"/>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359" name="图片 358"/>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360" name="图片 359"/>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361" name="图片 360"/>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62" name="图片 36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63" name="图片 36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64" name="图片 36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65" name="图片 36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66" name="图片 36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67" name="图片 36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68" name="图片 36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69" name="图片 368"/>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70" name="图片 36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71" name="图片 37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72" name="图片 37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73" name="图片 37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74" name="图片 37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75" name="图片 37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76" name="图片 37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77" name="图片 376"/>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78" name="图片 377"/>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79" name="图片 378"/>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80" name="图片 379"/>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81" name="图片 38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82" name="图片 38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383" name="图片 382"/>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84" name="图片 383"/>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85" name="图片 38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86" name="图片 38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87" name="图片 38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88" name="图片 38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89" name="图片 38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90" name="图片 38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91" name="图片 39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92" name="图片 391"/>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393" name="图片 392"/>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394" name="图片 39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95" name="图片 39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96" name="图片 39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397" name="图片 39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398" name="图片 39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399" name="图片 39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00" name="图片 39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01" name="图片 40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02" name="图片 40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03" name="图片 40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04" name="图片 40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05" name="图片 40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06" name="图片 40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07" name="图片 40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08" name="图片 40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09" name="图片 40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10" name="图片 40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11" name="图片 410"/>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12" name="图片 411"/>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13" name="图片 41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14" name="图片 41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415" name="图片 414"/>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16" name="图片 415"/>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17" name="图片 41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18" name="图片 41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19" name="图片 41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20" name="图片 41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21" name="图片 42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22" name="图片 42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23" name="图片 42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24" name="图片 42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25" name="图片 424"/>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26" name="图片 42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27" name="图片 42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28" name="图片 427"/>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29" name="图片 42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30" name="图片 42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31" name="图片 43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32" name="图片 43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33" name="图片 43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34" name="图片 43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35" name="图片 434"/>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36" name="图片 435"/>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37" name="图片 43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38" name="图片 43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39" name="图片 43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40" name="图片 43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41" name="图片 44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42" name="图片 44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43" name="图片 442"/>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44" name="图片 443"/>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45" name="图片 444"/>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46" name="图片 44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447" name="图片 446"/>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48" name="图片 447"/>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49" name="图片 44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50" name="图片 44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51" name="图片 45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52" name="图片 45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53" name="图片 45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54" name="图片 45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55" name="图片 45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56" name="图片 45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57" name="图片 456"/>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58" name="图片 45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59" name="图片 45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60" name="图片 459"/>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61" name="图片 460"/>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62" name="图片 461"/>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63" name="图片 46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64" name="图片 46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65" name="图片 464"/>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66" name="图片 46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67" name="图片 466"/>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68" name="图片 467"/>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69" name="图片 46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70" name="图片 46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71" name="图片 47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72" name="图片 47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73" name="图片 47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74" name="图片 47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75" name="图片 474"/>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76" name="图片 475"/>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77" name="图片 476"/>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78" name="图片 47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479" name="图片 478"/>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80" name="图片 479"/>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81" name="图片 480"/>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82" name="图片 481"/>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83" name="图片 48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84" name="图片 48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85" name="图片 48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86" name="图片 48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87" name="图片 48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88" name="图片 487"/>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89" name="图片 488"/>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90" name="图片 48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91" name="图片 49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92" name="图片 491"/>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93" name="图片 492"/>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94" name="图片 493"/>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495" name="图片 49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496" name="图片 49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497" name="图片 496"/>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498" name="图片 49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499" name="图片 49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00" name="图片 49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01" name="图片 50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02" name="图片 50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03" name="图片 50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04" name="图片 50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05" name="图片 504"/>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06" name="图片 505"/>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07" name="图片 506"/>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08" name="图片 507"/>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09" name="图片 508"/>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10" name="图片 50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511" name="图片 510"/>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12" name="图片 511"/>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13" name="图片 512"/>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14" name="图片 513"/>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15" name="图片 51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16" name="图片 51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17" name="图片 51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18" name="图片 51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19" name="图片 51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20" name="图片 519"/>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21" name="图片 520"/>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22" name="图片 52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23" name="图片 52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24" name="图片 52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25" name="图片 52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26" name="图片 52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27" name="图片 52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28" name="图片 52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29" name="图片 528"/>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30" name="图片 52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31" name="图片 53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32" name="图片 53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33" name="图片 53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34" name="图片 53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35" name="图片 53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36" name="图片 53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37" name="图片 536"/>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38" name="图片 537"/>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39" name="图片 538"/>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40" name="图片 539"/>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41" name="图片 54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42" name="图片 54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543" name="图片 542"/>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44" name="图片 543"/>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45" name="图片 54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46" name="图片 54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47" name="图片 54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48" name="图片 54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49" name="图片 54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50" name="图片 54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51" name="图片 55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52" name="图片 551"/>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53" name="图片 552"/>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54" name="图片 55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55" name="图片 55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56" name="图片 55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57" name="图片 55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58" name="图片 55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59" name="图片 55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60" name="图片 55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61" name="图片 56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62" name="图片 56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63" name="图片 56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64" name="图片 56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65" name="图片 56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66" name="图片 56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67" name="图片 56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68" name="图片 56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69" name="图片 56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70" name="图片 56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71" name="图片 570"/>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72" name="图片 571"/>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73" name="图片 57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74" name="图片 57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575" name="图片 574"/>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76" name="图片 575"/>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77" name="图片 57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578" name="图片 57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79" name="图片 57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80" name="图片 57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581" name="图片 58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82" name="图片 58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583" name="图片 58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584" name="图片 58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585" name="图片 584"/>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586" name="图片 585"/>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587" name="图片 586"/>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588" name="图片 587"/>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589" name="图片 588"/>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590" name="图片 589"/>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591" name="图片 590"/>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592" name="图片 591"/>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593" name="图片 592"/>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594" name="图片 593"/>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595" name="图片 594"/>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596" name="图片 595"/>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597" name="图片 596"/>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598" name="图片 597"/>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599" name="图片 598"/>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600" name="图片 599"/>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601" name="图片 600"/>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602" name="图片 601"/>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603" name="图片 602"/>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604" name="图片 603"/>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605" name="图片 604"/>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606" name="图片 605"/>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22860</xdr:rowOff>
    </xdr:to>
    <xdr:pic>
      <xdr:nvPicPr>
        <xdr:cNvPr id="607" name="图片 606"/>
        <xdr:cNvPicPr>
          <a:picLocks noChangeAspect="true"/>
        </xdr:cNvPicPr>
      </xdr:nvPicPr>
      <xdr:blipFill>
        <a:blip r:embed="rId9" r:link="rId2"/>
        <a:stretch>
          <a:fillRect/>
        </a:stretch>
      </xdr:blipFill>
      <xdr:spPr>
        <a:xfrm>
          <a:off x="1722120" y="10642600"/>
          <a:ext cx="2984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608" name="图片 607"/>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609" name="图片 608"/>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610" name="图片 609"/>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611" name="图片 610"/>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612" name="图片 611"/>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613" name="图片 612"/>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614" name="图片 613"/>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615" name="图片 614"/>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616" name="图片 615"/>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617" name="图片 616"/>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18" name="图片 61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19" name="图片 618"/>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20" name="图片 619"/>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21" name="图片 62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22" name="图片 62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23" name="图片 62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24" name="图片 62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25" name="图片 624"/>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26" name="图片 62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27" name="图片 62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28" name="图片 62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29" name="图片 628"/>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30" name="图片 62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31" name="图片 63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32" name="图片 63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33" name="图片 632"/>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34" name="图片 633"/>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35" name="图片 634"/>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36" name="图片 63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37" name="图片 63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38" name="图片 63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639" name="图片 638"/>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40" name="图片 63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41" name="图片 64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42" name="图片 64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43" name="图片 64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44" name="图片 64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45" name="图片 64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46" name="图片 64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47" name="图片 646"/>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48" name="图片 647"/>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49" name="图片 64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50" name="图片 649"/>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51" name="图片 650"/>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52" name="图片 65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53" name="图片 65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54" name="图片 65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55" name="图片 65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56" name="图片 655"/>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57" name="图片 656"/>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58" name="图片 65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59" name="图片 65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60" name="图片 65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61" name="图片 66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62" name="图片 66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63" name="图片 66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64" name="图片 66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65" name="图片 664"/>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66" name="图片 66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67" name="图片 66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668" name="图片 667"/>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69" name="图片 66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70" name="图片 66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71" name="图片 67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72" name="图片 67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73" name="图片 67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74" name="图片 67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75" name="图片 67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76" name="图片 67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77" name="图片 67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78" name="图片 67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79" name="图片 678"/>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80" name="图片 679"/>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81" name="图片 68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82" name="图片 681"/>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83" name="图片 68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84" name="图片 683"/>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85" name="图片 684"/>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86" name="图片 685"/>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87" name="图片 686"/>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88" name="图片 68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689" name="图片 68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90" name="图片 68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91" name="图片 69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92" name="图片 69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693" name="图片 69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94" name="图片 69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695" name="图片 69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696" name="图片 695"/>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97" name="图片 69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698" name="图片 69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699" name="图片 698"/>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00" name="图片 69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01" name="图片 70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02" name="图片 70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03" name="图片 70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04" name="图片 703"/>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05" name="图片 704"/>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06" name="图片 70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07" name="图片 70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08" name="图片 70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09" name="图片 708"/>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10" name="图片 70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11" name="图片 71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12" name="图片 71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13" name="图片 712"/>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14" name="图片 713"/>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15" name="图片 714"/>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16" name="图片 71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17" name="图片 71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18" name="图片 71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719" name="图片 718"/>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20" name="图片 71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21" name="图片 72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22" name="图片 72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23" name="图片 72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24" name="图片 72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25" name="图片 72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26" name="图片 72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27" name="图片 726"/>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28" name="图片 727"/>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29" name="图片 72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30" name="图片 72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31" name="图片 73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32" name="图片 731"/>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33" name="图片 73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34" name="图片 73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35" name="图片 73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36" name="图片 73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37" name="图片 73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38" name="图片 73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39" name="图片 738"/>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40" name="图片 739"/>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41" name="图片 740"/>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42" name="图片 74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743" name="图片 742"/>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44" name="图片 743"/>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45" name="图片 744"/>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46" name="图片 745"/>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47" name="图片 74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48" name="图片 74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49" name="图片 748"/>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50" name="图片 74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51" name="图片 750"/>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52" name="图片 751"/>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53" name="图片 75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54" name="图片 753"/>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55" name="图片 754"/>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56" name="图片 755"/>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57" name="图片 756"/>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58" name="图片 75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59" name="图片 75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60" name="图片 75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61" name="图片 76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62" name="图片 76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63" name="图片 76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64" name="图片 76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65" name="图片 76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766" name="图片 765"/>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67" name="图片 76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68" name="图片 76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69" name="图片 768"/>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70" name="图片 76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71" name="图片 77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72" name="图片 77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73" name="图片 77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74" name="图片 773"/>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75" name="图片 774"/>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76" name="图片 77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77" name="图片 776"/>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78" name="图片 77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79" name="图片 77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80" name="图片 77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81" name="图片 780"/>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82" name="图片 78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83" name="图片 78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84" name="图片 78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85" name="图片 78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786" name="图片 785"/>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87" name="图片 78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88" name="图片 787"/>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89" name="图片 788"/>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90" name="图片 78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91" name="图片 79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792" name="图片 79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93" name="图片 79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794" name="图片 793"/>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795" name="图片 794"/>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796" name="图片 79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97" name="图片 796"/>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98" name="图片 797"/>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799" name="图片 79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800" name="图片 79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801" name="图片 80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802" name="图片 80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803" name="图片 802"/>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804" name="图片 80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805" name="图片 80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806" name="图片 805"/>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807" name="图片 806"/>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808" name="图片 80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809" name="图片 808"/>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810" name="图片 80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811" name="图片 81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812" name="图片 81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813" name="图片 81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14" name="图片 813"/>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15" name="图片 814"/>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16" name="图片 815"/>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17" name="图片 816"/>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18" name="图片 817"/>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19" name="图片 81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20" name="图片 819"/>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21" name="图片 820"/>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22" name="图片 821"/>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23" name="图片 822"/>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24" name="图片 823"/>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25" name="图片 824"/>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826" name="图片 825"/>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27" name="图片 826"/>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28" name="图片 827"/>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29" name="图片 828"/>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30" name="图片 82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31" name="图片 83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32" name="图片 83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33" name="图片 83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34" name="图片 833"/>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35" name="图片 834"/>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36" name="图片 835"/>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37" name="图片 836"/>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38" name="图片 837"/>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39" name="图片 83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40" name="图片 839"/>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41" name="图片 840"/>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42" name="图片 841"/>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43" name="图片 842"/>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44" name="图片 843"/>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45" name="图片 844"/>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846" name="图片 845"/>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47" name="图片 846"/>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48" name="图片 847"/>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49" name="图片 848"/>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50" name="图片 84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51" name="图片 85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52" name="图片 85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53" name="图片 85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54" name="图片 853"/>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55" name="图片 854"/>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56" name="图片 855"/>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57" name="图片 856"/>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58" name="图片 857"/>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59" name="图片 85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60" name="图片 859"/>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61" name="图片 860"/>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62" name="图片 861"/>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63" name="图片 862"/>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64" name="图片 863"/>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65" name="图片 864"/>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866" name="图片 865"/>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67" name="图片 866"/>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68" name="图片 867"/>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69" name="图片 868"/>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70" name="图片 86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71" name="图片 87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72" name="图片 87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73" name="图片 87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874" name="图片 873"/>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75" name="图片 874"/>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876" name="图片 875"/>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77" name="图片 876"/>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78" name="图片 877"/>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879" name="图片 878"/>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880" name="图片 87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81" name="图片 880"/>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882" name="图片 881"/>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883" name="图片 882"/>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884" name="图片 883"/>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885" name="图片 884"/>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886" name="图片 885"/>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887" name="图片 886"/>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888" name="图片 887"/>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889" name="图片 888"/>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890" name="图片 889"/>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891" name="图片 890"/>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892" name="图片 891"/>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893" name="图片 892"/>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894" name="图片 893"/>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895" name="图片 894"/>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896" name="图片 895"/>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897" name="图片 896"/>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898" name="图片 897"/>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899" name="图片 898"/>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00" name="图片 899"/>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01" name="图片 900"/>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02" name="图片 901"/>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03" name="图片 902"/>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22860</xdr:rowOff>
    </xdr:to>
    <xdr:pic>
      <xdr:nvPicPr>
        <xdr:cNvPr id="904" name="图片 903"/>
        <xdr:cNvPicPr>
          <a:picLocks noChangeAspect="true"/>
        </xdr:cNvPicPr>
      </xdr:nvPicPr>
      <xdr:blipFill>
        <a:blip r:embed="rId9" r:link="rId2"/>
        <a:stretch>
          <a:fillRect/>
        </a:stretch>
      </xdr:blipFill>
      <xdr:spPr>
        <a:xfrm>
          <a:off x="1722120" y="13182600"/>
          <a:ext cx="2984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05" name="图片 904"/>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06" name="图片 905"/>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07" name="图片 906"/>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08" name="图片 907"/>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09" name="图片 908"/>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10" name="图片 909"/>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11" name="图片 910"/>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12" name="图片 911"/>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13" name="图片 912"/>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14" name="图片 913"/>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15" name="图片 914"/>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16" name="图片 915"/>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17" name="图片 916"/>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18" name="图片 917"/>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19" name="图片 918"/>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20" name="图片 919"/>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21" name="图片 920"/>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22" name="图片 921"/>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23" name="图片 922"/>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24" name="图片 923"/>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25" name="图片 924"/>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26" name="图片 925"/>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27" name="图片 926"/>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28" name="图片 927"/>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29" name="图片 928"/>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30" name="图片 929"/>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31" name="图片 930"/>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32" name="图片 931"/>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33" name="图片 932"/>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34" name="图片 933"/>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35" name="图片 934"/>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22860</xdr:rowOff>
    </xdr:to>
    <xdr:pic>
      <xdr:nvPicPr>
        <xdr:cNvPr id="936" name="图片 935"/>
        <xdr:cNvPicPr>
          <a:picLocks noChangeAspect="true"/>
        </xdr:cNvPicPr>
      </xdr:nvPicPr>
      <xdr:blipFill>
        <a:blip r:embed="rId9" r:link="rId2"/>
        <a:stretch>
          <a:fillRect/>
        </a:stretch>
      </xdr:blipFill>
      <xdr:spPr>
        <a:xfrm>
          <a:off x="1722120" y="13182600"/>
          <a:ext cx="2984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37" name="图片 936"/>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38" name="图片 937"/>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939" name="图片 938"/>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40" name="图片 939"/>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41" name="图片 940"/>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942" name="图片 941"/>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43" name="图片 942"/>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944" name="图片 943"/>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945" name="图片 944"/>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946" name="图片 945"/>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47" name="图片 946"/>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48" name="图片 947"/>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49" name="图片 948"/>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50" name="图片 949"/>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51" name="图片 950"/>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52" name="图片 951"/>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53" name="图片 952"/>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54" name="图片 953"/>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55" name="图片 954"/>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56" name="图片 955"/>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57" name="图片 956"/>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58" name="图片 957"/>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59" name="图片 958"/>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60" name="图片 959"/>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61" name="图片 960"/>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62" name="图片 961"/>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63" name="图片 962"/>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64" name="图片 963"/>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65" name="图片 964"/>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66" name="图片 965"/>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67" name="图片 966"/>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22860</xdr:rowOff>
    </xdr:to>
    <xdr:pic>
      <xdr:nvPicPr>
        <xdr:cNvPr id="968" name="图片 967"/>
        <xdr:cNvPicPr>
          <a:picLocks noChangeAspect="true"/>
        </xdr:cNvPicPr>
      </xdr:nvPicPr>
      <xdr:blipFill>
        <a:blip r:embed="rId9" r:link="rId2"/>
        <a:stretch>
          <a:fillRect/>
        </a:stretch>
      </xdr:blipFill>
      <xdr:spPr>
        <a:xfrm>
          <a:off x="1722120" y="11595100"/>
          <a:ext cx="2984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69" name="图片 968"/>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70" name="图片 969"/>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71" name="图片 970"/>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72" name="图片 971"/>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73" name="图片 972"/>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74" name="图片 973"/>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75" name="图片 974"/>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76" name="图片 975"/>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77" name="图片 976"/>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78" name="图片 977"/>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79" name="图片 978"/>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80" name="图片 979"/>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81" name="图片 980"/>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82" name="图片 981"/>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83" name="图片 982"/>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84" name="图片 983"/>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85" name="图片 984"/>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86" name="图片 985"/>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87" name="图片 986"/>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88" name="图片 987"/>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89" name="图片 988"/>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90" name="图片 989"/>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91" name="图片 990"/>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92" name="图片 991"/>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993" name="图片 992"/>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94" name="图片 993"/>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95" name="图片 994"/>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996" name="图片 995"/>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997" name="图片 996"/>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998" name="图片 997"/>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999" name="图片 998"/>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000" name="图片 999"/>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01" name="图片 1000"/>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002" name="图片 1001"/>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03" name="图片 1002"/>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004" name="图片 1003"/>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05" name="图片 1004"/>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006" name="图片 1005"/>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007" name="图片 1006"/>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08" name="图片 1007"/>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22860</xdr:rowOff>
    </xdr:to>
    <xdr:pic>
      <xdr:nvPicPr>
        <xdr:cNvPr id="1009" name="图片 1008"/>
        <xdr:cNvPicPr>
          <a:picLocks noChangeAspect="true"/>
        </xdr:cNvPicPr>
      </xdr:nvPicPr>
      <xdr:blipFill>
        <a:blip r:embed="rId9" r:link="rId2"/>
        <a:stretch>
          <a:fillRect/>
        </a:stretch>
      </xdr:blipFill>
      <xdr:spPr>
        <a:xfrm>
          <a:off x="1722120" y="11595100"/>
          <a:ext cx="2984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10" name="图片 1009"/>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011" name="图片 1010"/>
        <xdr:cNvPicPr>
          <a:picLocks noChangeAspect="true"/>
        </xdr:cNvPicPr>
      </xdr:nvPicPr>
      <xdr:blipFill>
        <a:blip r:embed="rId5"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12" name="图片 1011"/>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13" name="图片 1012"/>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014" name="图片 1013"/>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15" name="图片 1014"/>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016" name="图片 1015"/>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52705</xdr:colOff>
      <xdr:row>35</xdr:row>
      <xdr:rowOff>30480</xdr:rowOff>
    </xdr:to>
    <xdr:pic>
      <xdr:nvPicPr>
        <xdr:cNvPr id="1017" name="图片 1016"/>
        <xdr:cNvPicPr>
          <a:picLocks noChangeAspect="true"/>
        </xdr:cNvPicPr>
      </xdr:nvPicPr>
      <xdr:blipFill>
        <a:blip r:embed="rId7" r:link="rId2"/>
        <a:stretch>
          <a:fillRect/>
        </a:stretch>
      </xdr:blipFill>
      <xdr:spPr>
        <a:xfrm>
          <a:off x="1722120" y="11595100"/>
          <a:ext cx="5270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018" name="图片 1017"/>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37465</xdr:colOff>
      <xdr:row>35</xdr:row>
      <xdr:rowOff>22860</xdr:rowOff>
    </xdr:to>
    <xdr:pic>
      <xdr:nvPicPr>
        <xdr:cNvPr id="1019" name="图片 1018"/>
        <xdr:cNvPicPr>
          <a:picLocks noChangeAspect="true"/>
        </xdr:cNvPicPr>
      </xdr:nvPicPr>
      <xdr:blipFill>
        <a:blip r:embed="rId1" r:link="rId2"/>
        <a:stretch>
          <a:fillRect/>
        </a:stretch>
      </xdr:blipFill>
      <xdr:spPr>
        <a:xfrm>
          <a:off x="1722120" y="11595100"/>
          <a:ext cx="37465" cy="2286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20" name="图片 1019"/>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21" name="图片 1020"/>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22" name="图片 1021"/>
        <xdr:cNvPicPr>
          <a:picLocks noChangeAspect="true"/>
        </xdr:cNvPicPr>
      </xdr:nvPicPr>
      <xdr:blipFill>
        <a:blip r:embed="rId6"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22225</xdr:colOff>
      <xdr:row>35</xdr:row>
      <xdr:rowOff>22860</xdr:rowOff>
    </xdr:to>
    <xdr:pic>
      <xdr:nvPicPr>
        <xdr:cNvPr id="1023" name="图片 1022"/>
        <xdr:cNvPicPr>
          <a:picLocks noChangeAspect="true"/>
        </xdr:cNvPicPr>
      </xdr:nvPicPr>
      <xdr:blipFill>
        <a:blip r:embed="rId8" r:link="rId2"/>
        <a:stretch>
          <a:fillRect/>
        </a:stretch>
      </xdr:blipFill>
      <xdr:spPr>
        <a:xfrm>
          <a:off x="1722120" y="11595100"/>
          <a:ext cx="22225" cy="22860"/>
        </a:xfrm>
        <a:prstGeom prst="rect">
          <a:avLst/>
        </a:prstGeom>
        <a:noFill/>
        <a:ln w="9525">
          <a:noFill/>
        </a:ln>
      </xdr:spPr>
    </xdr:pic>
    <xdr:clientData/>
  </xdr:twoCellAnchor>
  <xdr:twoCellAnchor editAs="oneCell">
    <xdr:from>
      <xdr:col>3</xdr:col>
      <xdr:colOff>0</xdr:colOff>
      <xdr:row>35</xdr:row>
      <xdr:rowOff>0</xdr:rowOff>
    </xdr:from>
    <xdr:to>
      <xdr:col>3</xdr:col>
      <xdr:colOff>45085</xdr:colOff>
      <xdr:row>35</xdr:row>
      <xdr:rowOff>30480</xdr:rowOff>
    </xdr:to>
    <xdr:pic>
      <xdr:nvPicPr>
        <xdr:cNvPr id="1024" name="图片 1023"/>
        <xdr:cNvPicPr>
          <a:picLocks noChangeAspect="true"/>
        </xdr:cNvPicPr>
      </xdr:nvPicPr>
      <xdr:blipFill>
        <a:blip r:embed="rId4" r:link="rId2"/>
        <a:stretch>
          <a:fillRect/>
        </a:stretch>
      </xdr:blipFill>
      <xdr:spPr>
        <a:xfrm>
          <a:off x="1722120" y="11595100"/>
          <a:ext cx="4508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25" name="图片 1024"/>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35</xdr:row>
      <xdr:rowOff>0</xdr:rowOff>
    </xdr:from>
    <xdr:to>
      <xdr:col>3</xdr:col>
      <xdr:colOff>29845</xdr:colOff>
      <xdr:row>35</xdr:row>
      <xdr:rowOff>30480</xdr:rowOff>
    </xdr:to>
    <xdr:pic>
      <xdr:nvPicPr>
        <xdr:cNvPr id="1026" name="图片 1025"/>
        <xdr:cNvPicPr>
          <a:picLocks noChangeAspect="true"/>
        </xdr:cNvPicPr>
      </xdr:nvPicPr>
      <xdr:blipFill>
        <a:blip r:embed="rId3" r:link="rId2"/>
        <a:stretch>
          <a:fillRect/>
        </a:stretch>
      </xdr:blipFill>
      <xdr:spPr>
        <a:xfrm>
          <a:off x="1722120" y="115951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27" name="图片 1026"/>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28" name="图片 1027"/>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29" name="图片 1028"/>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30" name="图片 1029"/>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31" name="图片 1030"/>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1032" name="图片 1031"/>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33" name="图片 1032"/>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34" name="图片 1033"/>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35" name="图片 1034"/>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36" name="图片 1035"/>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37" name="图片 1036"/>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38" name="图片 1037"/>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39" name="图片 1038"/>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40" name="图片 1039"/>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41" name="图片 1040"/>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2" name="图片 1041"/>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3" name="图片 104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4" name="图片 1043"/>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45" name="图片 1044"/>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6" name="图片 1045"/>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7" name="图片 1046"/>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48" name="图片 1047"/>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49" name="图片 1048"/>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1050" name="图片 1049"/>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51" name="图片 1050"/>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52" name="图片 1051"/>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53" name="图片 1052"/>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54" name="图片 1053"/>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55" name="图片 1054"/>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56" name="图片 1055"/>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57" name="图片 1056"/>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58" name="图片 1057"/>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1059" name="图片 1058"/>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60" name="图片 1059"/>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61" name="图片 1060"/>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62" name="图片 1061"/>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63" name="图片 106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64" name="图片 1063"/>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65" name="图片 1064"/>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66" name="图片 1065"/>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67" name="图片 1066"/>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68" name="图片 1067"/>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69" name="图片 1068"/>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70" name="图片 1069"/>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71" name="图片 1070"/>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72" name="图片 1071"/>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73" name="图片 1072"/>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74" name="图片 1073"/>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37465</xdr:colOff>
      <xdr:row>22</xdr:row>
      <xdr:rowOff>22860</xdr:rowOff>
    </xdr:to>
    <xdr:pic>
      <xdr:nvPicPr>
        <xdr:cNvPr id="1075" name="图片 1074"/>
        <xdr:cNvPicPr>
          <a:picLocks noChangeAspect="true"/>
        </xdr:cNvPicPr>
      </xdr:nvPicPr>
      <xdr:blipFill>
        <a:blip r:embed="rId1" r:link="rId2"/>
        <a:stretch>
          <a:fillRect/>
        </a:stretch>
      </xdr:blipFill>
      <xdr:spPr>
        <a:xfrm>
          <a:off x="1722120" y="7467600"/>
          <a:ext cx="37465" cy="2286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76" name="图片 1075"/>
        <xdr:cNvPicPr>
          <a:picLocks noChangeAspect="true"/>
        </xdr:cNvPicPr>
      </xdr:nvPicPr>
      <xdr:blipFill>
        <a:blip r:embed="rId6"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22225</xdr:colOff>
      <xdr:row>22</xdr:row>
      <xdr:rowOff>22860</xdr:rowOff>
    </xdr:to>
    <xdr:pic>
      <xdr:nvPicPr>
        <xdr:cNvPr id="1077" name="图片 1076"/>
        <xdr:cNvPicPr>
          <a:picLocks noChangeAspect="true"/>
        </xdr:cNvPicPr>
      </xdr:nvPicPr>
      <xdr:blipFill>
        <a:blip r:embed="rId8" r:link="rId2"/>
        <a:stretch>
          <a:fillRect/>
        </a:stretch>
      </xdr:blipFill>
      <xdr:spPr>
        <a:xfrm>
          <a:off x="1722120" y="7467600"/>
          <a:ext cx="22225" cy="22860"/>
        </a:xfrm>
        <a:prstGeom prst="rect">
          <a:avLst/>
        </a:prstGeom>
        <a:noFill/>
        <a:ln w="9525">
          <a:noFill/>
        </a:ln>
      </xdr:spPr>
    </xdr:pic>
    <xdr:clientData/>
  </xdr:twoCellAnchor>
  <xdr:twoCellAnchor editAs="oneCell">
    <xdr:from>
      <xdr:col>3</xdr:col>
      <xdr:colOff>0</xdr:colOff>
      <xdr:row>22</xdr:row>
      <xdr:rowOff>0</xdr:rowOff>
    </xdr:from>
    <xdr:to>
      <xdr:col>3</xdr:col>
      <xdr:colOff>45085</xdr:colOff>
      <xdr:row>22</xdr:row>
      <xdr:rowOff>30480</xdr:rowOff>
    </xdr:to>
    <xdr:pic>
      <xdr:nvPicPr>
        <xdr:cNvPr id="1078" name="图片 1077"/>
        <xdr:cNvPicPr>
          <a:picLocks noChangeAspect="true"/>
        </xdr:cNvPicPr>
      </xdr:nvPicPr>
      <xdr:blipFill>
        <a:blip r:embed="rId4" r:link="rId2"/>
        <a:stretch>
          <a:fillRect/>
        </a:stretch>
      </xdr:blipFill>
      <xdr:spPr>
        <a:xfrm>
          <a:off x="1722120" y="7467600"/>
          <a:ext cx="4508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79" name="图片 1078"/>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22</xdr:row>
      <xdr:rowOff>0</xdr:rowOff>
    </xdr:from>
    <xdr:to>
      <xdr:col>3</xdr:col>
      <xdr:colOff>29845</xdr:colOff>
      <xdr:row>22</xdr:row>
      <xdr:rowOff>30480</xdr:rowOff>
    </xdr:to>
    <xdr:pic>
      <xdr:nvPicPr>
        <xdr:cNvPr id="1080" name="图片 1079"/>
        <xdr:cNvPicPr>
          <a:picLocks noChangeAspect="true"/>
        </xdr:cNvPicPr>
      </xdr:nvPicPr>
      <xdr:blipFill>
        <a:blip r:embed="rId3" r:link="rId2"/>
        <a:stretch>
          <a:fillRect/>
        </a:stretch>
      </xdr:blipFill>
      <xdr:spPr>
        <a:xfrm>
          <a:off x="1722120" y="74676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1081" name="图片 1080"/>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1082" name="图片 1081"/>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1083" name="图片 1082"/>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1084" name="图片 1083"/>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1085" name="图片 1084"/>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1086" name="图片 1085"/>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1087" name="图片 1086"/>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1088" name="图片 1087"/>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1089" name="图片 1088"/>
        <xdr:cNvPicPr>
          <a:picLocks noChangeAspect="true"/>
        </xdr:cNvPicPr>
      </xdr:nvPicPr>
      <xdr:blipFill>
        <a:blip r:embed="rId6"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52705</xdr:colOff>
      <xdr:row>27</xdr:row>
      <xdr:rowOff>30480</xdr:rowOff>
    </xdr:to>
    <xdr:pic>
      <xdr:nvPicPr>
        <xdr:cNvPr id="1090" name="图片 1089"/>
        <xdr:cNvPicPr>
          <a:picLocks noChangeAspect="true"/>
        </xdr:cNvPicPr>
      </xdr:nvPicPr>
      <xdr:blipFill>
        <a:blip r:embed="rId7" r:link="rId2"/>
        <a:stretch>
          <a:fillRect/>
        </a:stretch>
      </xdr:blipFill>
      <xdr:spPr>
        <a:xfrm>
          <a:off x="1722120" y="9055100"/>
          <a:ext cx="5270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1091" name="图片 1090"/>
        <xdr:cNvPicPr>
          <a:picLocks noChangeAspect="true"/>
        </xdr:cNvPicPr>
      </xdr:nvPicPr>
      <xdr:blipFill>
        <a:blip r:embed="rId8"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1092" name="图片 1091"/>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22860</xdr:rowOff>
    </xdr:to>
    <xdr:pic>
      <xdr:nvPicPr>
        <xdr:cNvPr id="1093" name="图片 1092"/>
        <xdr:cNvPicPr>
          <a:picLocks noChangeAspect="true"/>
        </xdr:cNvPicPr>
      </xdr:nvPicPr>
      <xdr:blipFill>
        <a:blip r:embed="rId9" r:link="rId2"/>
        <a:stretch>
          <a:fillRect/>
        </a:stretch>
      </xdr:blipFill>
      <xdr:spPr>
        <a:xfrm>
          <a:off x="1722120" y="9055100"/>
          <a:ext cx="2984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1094" name="图片 1093"/>
        <xdr:cNvPicPr>
          <a:picLocks noChangeAspect="true"/>
        </xdr:cNvPicPr>
      </xdr:nvPicPr>
      <xdr:blipFill>
        <a:blip r:embed="rId3"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1095" name="图片 1094"/>
        <xdr:cNvPicPr>
          <a:picLocks noChangeAspect="true"/>
        </xdr:cNvPicPr>
      </xdr:nvPicPr>
      <xdr:blipFill>
        <a:blip r:embed="rId5"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29845</xdr:colOff>
      <xdr:row>27</xdr:row>
      <xdr:rowOff>30480</xdr:rowOff>
    </xdr:to>
    <xdr:pic>
      <xdr:nvPicPr>
        <xdr:cNvPr id="1096" name="图片 1095"/>
        <xdr:cNvPicPr>
          <a:picLocks noChangeAspect="true"/>
        </xdr:cNvPicPr>
      </xdr:nvPicPr>
      <xdr:blipFill>
        <a:blip r:embed="rId6" r:link="rId2"/>
        <a:stretch>
          <a:fillRect/>
        </a:stretch>
      </xdr:blipFill>
      <xdr:spPr>
        <a:xfrm>
          <a:off x="1722120" y="9055100"/>
          <a:ext cx="29845" cy="3048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1097" name="图片 1096"/>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1098" name="图片 1097"/>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45085</xdr:colOff>
      <xdr:row>27</xdr:row>
      <xdr:rowOff>30480</xdr:rowOff>
    </xdr:to>
    <xdr:pic>
      <xdr:nvPicPr>
        <xdr:cNvPr id="1099" name="图片 1098"/>
        <xdr:cNvPicPr>
          <a:picLocks noChangeAspect="true"/>
        </xdr:cNvPicPr>
      </xdr:nvPicPr>
      <xdr:blipFill>
        <a:blip r:embed="rId4" r:link="rId2"/>
        <a:stretch>
          <a:fillRect/>
        </a:stretch>
      </xdr:blipFill>
      <xdr:spPr>
        <a:xfrm>
          <a:off x="1722120" y="9055100"/>
          <a:ext cx="45085" cy="3048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1100" name="图片 1099"/>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27</xdr:row>
      <xdr:rowOff>0</xdr:rowOff>
    </xdr:from>
    <xdr:to>
      <xdr:col>3</xdr:col>
      <xdr:colOff>52705</xdr:colOff>
      <xdr:row>27</xdr:row>
      <xdr:rowOff>30480</xdr:rowOff>
    </xdr:to>
    <xdr:pic>
      <xdr:nvPicPr>
        <xdr:cNvPr id="1101" name="图片 1100"/>
        <xdr:cNvPicPr>
          <a:picLocks noChangeAspect="true"/>
        </xdr:cNvPicPr>
      </xdr:nvPicPr>
      <xdr:blipFill>
        <a:blip r:embed="rId7" r:link="rId2"/>
        <a:stretch>
          <a:fillRect/>
        </a:stretch>
      </xdr:blipFill>
      <xdr:spPr>
        <a:xfrm>
          <a:off x="1722120" y="9055100"/>
          <a:ext cx="52705" cy="30480"/>
        </a:xfrm>
        <a:prstGeom prst="rect">
          <a:avLst/>
        </a:prstGeom>
        <a:noFill/>
        <a:ln w="9525">
          <a:noFill/>
        </a:ln>
      </xdr:spPr>
    </xdr:pic>
    <xdr:clientData/>
  </xdr:twoCellAnchor>
  <xdr:twoCellAnchor editAs="oneCell">
    <xdr:from>
      <xdr:col>3</xdr:col>
      <xdr:colOff>0</xdr:colOff>
      <xdr:row>27</xdr:row>
      <xdr:rowOff>0</xdr:rowOff>
    </xdr:from>
    <xdr:to>
      <xdr:col>3</xdr:col>
      <xdr:colOff>22225</xdr:colOff>
      <xdr:row>27</xdr:row>
      <xdr:rowOff>22860</xdr:rowOff>
    </xdr:to>
    <xdr:pic>
      <xdr:nvPicPr>
        <xdr:cNvPr id="1102" name="图片 1101"/>
        <xdr:cNvPicPr>
          <a:picLocks noChangeAspect="true"/>
        </xdr:cNvPicPr>
      </xdr:nvPicPr>
      <xdr:blipFill>
        <a:blip r:embed="rId8" r:link="rId2"/>
        <a:stretch>
          <a:fillRect/>
        </a:stretch>
      </xdr:blipFill>
      <xdr:spPr>
        <a:xfrm>
          <a:off x="1722120" y="9055100"/>
          <a:ext cx="22225" cy="22860"/>
        </a:xfrm>
        <a:prstGeom prst="rect">
          <a:avLst/>
        </a:prstGeom>
        <a:noFill/>
        <a:ln w="9525">
          <a:noFill/>
        </a:ln>
      </xdr:spPr>
    </xdr:pic>
    <xdr:clientData/>
  </xdr:twoCellAnchor>
  <xdr:twoCellAnchor editAs="oneCell">
    <xdr:from>
      <xdr:col>3</xdr:col>
      <xdr:colOff>0</xdr:colOff>
      <xdr:row>27</xdr:row>
      <xdr:rowOff>0</xdr:rowOff>
    </xdr:from>
    <xdr:to>
      <xdr:col>3</xdr:col>
      <xdr:colOff>37465</xdr:colOff>
      <xdr:row>27</xdr:row>
      <xdr:rowOff>22860</xdr:rowOff>
    </xdr:to>
    <xdr:pic>
      <xdr:nvPicPr>
        <xdr:cNvPr id="1103" name="图片 1102"/>
        <xdr:cNvPicPr>
          <a:picLocks noChangeAspect="true"/>
        </xdr:cNvPicPr>
      </xdr:nvPicPr>
      <xdr:blipFill>
        <a:blip r:embed="rId1" r:link="rId2"/>
        <a:stretch>
          <a:fillRect/>
        </a:stretch>
      </xdr:blipFill>
      <xdr:spPr>
        <a:xfrm>
          <a:off x="1722120" y="90551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1104" name="图片 1103"/>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05" name="图片 1104"/>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1106" name="图片 1105"/>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07" name="图片 1106"/>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1108" name="图片 1107"/>
        <xdr:cNvPicPr>
          <a:picLocks noChangeAspect="true"/>
        </xdr:cNvPicPr>
      </xdr:nvPicPr>
      <xdr:blipFill>
        <a:blip r:embed="rId5"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09" name="图片 1108"/>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52705</xdr:colOff>
      <xdr:row>28</xdr:row>
      <xdr:rowOff>30480</xdr:rowOff>
    </xdr:to>
    <xdr:pic>
      <xdr:nvPicPr>
        <xdr:cNvPr id="1110" name="图片 1109"/>
        <xdr:cNvPicPr>
          <a:picLocks noChangeAspect="true"/>
        </xdr:cNvPicPr>
      </xdr:nvPicPr>
      <xdr:blipFill>
        <a:blip r:embed="rId7" r:link="rId2"/>
        <a:stretch>
          <a:fillRect/>
        </a:stretch>
      </xdr:blipFill>
      <xdr:spPr>
        <a:xfrm>
          <a:off x="1722120" y="9372600"/>
          <a:ext cx="5270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1111" name="图片 1110"/>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12" name="图片 1111"/>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22860</xdr:rowOff>
    </xdr:to>
    <xdr:pic>
      <xdr:nvPicPr>
        <xdr:cNvPr id="1113" name="图片 1112"/>
        <xdr:cNvPicPr>
          <a:picLocks noChangeAspect="true"/>
        </xdr:cNvPicPr>
      </xdr:nvPicPr>
      <xdr:blipFill>
        <a:blip r:embed="rId9" r:link="rId2"/>
        <a:stretch>
          <a:fillRect/>
        </a:stretch>
      </xdr:blipFill>
      <xdr:spPr>
        <a:xfrm>
          <a:off x="1722120" y="9372600"/>
          <a:ext cx="2984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14" name="图片 1113"/>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1115" name="图片 1114"/>
        <xdr:cNvPicPr>
          <a:picLocks noChangeAspect="true"/>
        </xdr:cNvPicPr>
      </xdr:nvPicPr>
      <xdr:blipFill>
        <a:blip r:embed="rId5"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16" name="图片 1115"/>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17" name="图片 1116"/>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1118" name="图片 1117"/>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19" name="图片 1118"/>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1120" name="图片 1119"/>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52705</xdr:colOff>
      <xdr:row>28</xdr:row>
      <xdr:rowOff>30480</xdr:rowOff>
    </xdr:to>
    <xdr:pic>
      <xdr:nvPicPr>
        <xdr:cNvPr id="1121" name="图片 1120"/>
        <xdr:cNvPicPr>
          <a:picLocks noChangeAspect="true"/>
        </xdr:cNvPicPr>
      </xdr:nvPicPr>
      <xdr:blipFill>
        <a:blip r:embed="rId7" r:link="rId2"/>
        <a:stretch>
          <a:fillRect/>
        </a:stretch>
      </xdr:blipFill>
      <xdr:spPr>
        <a:xfrm>
          <a:off x="1722120" y="9372600"/>
          <a:ext cx="5270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1122" name="图片 1121"/>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37465</xdr:colOff>
      <xdr:row>28</xdr:row>
      <xdr:rowOff>22860</xdr:rowOff>
    </xdr:to>
    <xdr:pic>
      <xdr:nvPicPr>
        <xdr:cNvPr id="1123" name="图片 1122"/>
        <xdr:cNvPicPr>
          <a:picLocks noChangeAspect="true"/>
        </xdr:cNvPicPr>
      </xdr:nvPicPr>
      <xdr:blipFill>
        <a:blip r:embed="rId1" r:link="rId2"/>
        <a:stretch>
          <a:fillRect/>
        </a:stretch>
      </xdr:blipFill>
      <xdr:spPr>
        <a:xfrm>
          <a:off x="1722120" y="93726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24" name="图片 1123"/>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25" name="图片 1124"/>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26" name="图片 1125"/>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27" name="图片 1126"/>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28" name="图片 1127"/>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29" name="图片 1128"/>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30" name="图片 1129"/>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1131" name="图片 1130"/>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32" name="图片 1131"/>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33" name="图片 1132"/>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22860</xdr:rowOff>
    </xdr:to>
    <xdr:pic>
      <xdr:nvPicPr>
        <xdr:cNvPr id="1134" name="图片 1133"/>
        <xdr:cNvPicPr>
          <a:picLocks noChangeAspect="true"/>
        </xdr:cNvPicPr>
      </xdr:nvPicPr>
      <xdr:blipFill>
        <a:blip r:embed="rId9" r:link="rId2"/>
        <a:stretch>
          <a:fillRect/>
        </a:stretch>
      </xdr:blipFill>
      <xdr:spPr>
        <a:xfrm>
          <a:off x="1722120" y="9690100"/>
          <a:ext cx="2984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35" name="图片 1134"/>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36" name="图片 1135"/>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37" name="图片 1136"/>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38" name="图片 1137"/>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39" name="图片 1138"/>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40" name="图片 1139"/>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41" name="图片 1140"/>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1142" name="图片 1141"/>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43" name="图片 1142"/>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44" name="图片 1143"/>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45" name="图片 1144"/>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46" name="图片 1145"/>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47" name="图片 1146"/>
        <xdr:cNvPicPr>
          <a:picLocks noChangeAspect="true"/>
        </xdr:cNvPicPr>
      </xdr:nvPicPr>
      <xdr:blipFill>
        <a:blip r:embed="rId6"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22225</xdr:colOff>
      <xdr:row>28</xdr:row>
      <xdr:rowOff>22860</xdr:rowOff>
    </xdr:to>
    <xdr:pic>
      <xdr:nvPicPr>
        <xdr:cNvPr id="1148" name="图片 1147"/>
        <xdr:cNvPicPr>
          <a:picLocks noChangeAspect="true"/>
        </xdr:cNvPicPr>
      </xdr:nvPicPr>
      <xdr:blipFill>
        <a:blip r:embed="rId8" r:link="rId2"/>
        <a:stretch>
          <a:fillRect/>
        </a:stretch>
      </xdr:blipFill>
      <xdr:spPr>
        <a:xfrm>
          <a:off x="1722120" y="9372600"/>
          <a:ext cx="22225" cy="22860"/>
        </a:xfrm>
        <a:prstGeom prst="rect">
          <a:avLst/>
        </a:prstGeom>
        <a:noFill/>
        <a:ln w="9525">
          <a:noFill/>
        </a:ln>
      </xdr:spPr>
    </xdr:pic>
    <xdr:clientData/>
  </xdr:twoCellAnchor>
  <xdr:twoCellAnchor editAs="oneCell">
    <xdr:from>
      <xdr:col>3</xdr:col>
      <xdr:colOff>0</xdr:colOff>
      <xdr:row>28</xdr:row>
      <xdr:rowOff>0</xdr:rowOff>
    </xdr:from>
    <xdr:to>
      <xdr:col>3</xdr:col>
      <xdr:colOff>45085</xdr:colOff>
      <xdr:row>28</xdr:row>
      <xdr:rowOff>30480</xdr:rowOff>
    </xdr:to>
    <xdr:pic>
      <xdr:nvPicPr>
        <xdr:cNvPr id="1149" name="图片 1148"/>
        <xdr:cNvPicPr>
          <a:picLocks noChangeAspect="true"/>
        </xdr:cNvPicPr>
      </xdr:nvPicPr>
      <xdr:blipFill>
        <a:blip r:embed="rId4" r:link="rId2"/>
        <a:stretch>
          <a:fillRect/>
        </a:stretch>
      </xdr:blipFill>
      <xdr:spPr>
        <a:xfrm>
          <a:off x="1722120" y="93726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50" name="图片 1149"/>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51" name="图片 1150"/>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52" name="图片 1151"/>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28</xdr:row>
      <xdr:rowOff>0</xdr:rowOff>
    </xdr:from>
    <xdr:to>
      <xdr:col>3</xdr:col>
      <xdr:colOff>29845</xdr:colOff>
      <xdr:row>28</xdr:row>
      <xdr:rowOff>30480</xdr:rowOff>
    </xdr:to>
    <xdr:pic>
      <xdr:nvPicPr>
        <xdr:cNvPr id="1153" name="图片 1152"/>
        <xdr:cNvPicPr>
          <a:picLocks noChangeAspect="true"/>
        </xdr:cNvPicPr>
      </xdr:nvPicPr>
      <xdr:blipFill>
        <a:blip r:embed="rId3" r:link="rId2"/>
        <a:stretch>
          <a:fillRect/>
        </a:stretch>
      </xdr:blipFill>
      <xdr:spPr>
        <a:xfrm>
          <a:off x="1722120" y="93726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54" name="图片 1153"/>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55" name="图片 1154"/>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56" name="图片 1155"/>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57" name="图片 1156"/>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58" name="图片 1157"/>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59" name="图片 1158"/>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1160" name="图片 1159"/>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61" name="图片 1160"/>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62" name="图片 1161"/>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22860</xdr:rowOff>
    </xdr:to>
    <xdr:pic>
      <xdr:nvPicPr>
        <xdr:cNvPr id="1163" name="图片 1162"/>
        <xdr:cNvPicPr>
          <a:picLocks noChangeAspect="true"/>
        </xdr:cNvPicPr>
      </xdr:nvPicPr>
      <xdr:blipFill>
        <a:blip r:embed="rId9" r:link="rId2"/>
        <a:stretch>
          <a:fillRect/>
        </a:stretch>
      </xdr:blipFill>
      <xdr:spPr>
        <a:xfrm>
          <a:off x="1722120" y="9690100"/>
          <a:ext cx="2984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64" name="图片 1163"/>
        <xdr:cNvPicPr>
          <a:picLocks noChangeAspect="true"/>
        </xdr:cNvPicPr>
      </xdr:nvPicPr>
      <xdr:blipFill>
        <a:blip r:embed="rId3"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65" name="图片 1164"/>
        <xdr:cNvPicPr>
          <a:picLocks noChangeAspect="true"/>
        </xdr:cNvPicPr>
      </xdr:nvPicPr>
      <xdr:blipFill>
        <a:blip r:embed="rId5"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29845</xdr:colOff>
      <xdr:row>29</xdr:row>
      <xdr:rowOff>30480</xdr:rowOff>
    </xdr:to>
    <xdr:pic>
      <xdr:nvPicPr>
        <xdr:cNvPr id="1166" name="图片 1165"/>
        <xdr:cNvPicPr>
          <a:picLocks noChangeAspect="true"/>
        </xdr:cNvPicPr>
      </xdr:nvPicPr>
      <xdr:blipFill>
        <a:blip r:embed="rId6" r:link="rId2"/>
        <a:stretch>
          <a:fillRect/>
        </a:stretch>
      </xdr:blipFill>
      <xdr:spPr>
        <a:xfrm>
          <a:off x="1722120" y="9690100"/>
          <a:ext cx="29845" cy="3048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67" name="图片 1166"/>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68" name="图片 1167"/>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45085</xdr:colOff>
      <xdr:row>29</xdr:row>
      <xdr:rowOff>30480</xdr:rowOff>
    </xdr:to>
    <xdr:pic>
      <xdr:nvPicPr>
        <xdr:cNvPr id="1169" name="图片 1168"/>
        <xdr:cNvPicPr>
          <a:picLocks noChangeAspect="true"/>
        </xdr:cNvPicPr>
      </xdr:nvPicPr>
      <xdr:blipFill>
        <a:blip r:embed="rId4" r:link="rId2"/>
        <a:stretch>
          <a:fillRect/>
        </a:stretch>
      </xdr:blipFill>
      <xdr:spPr>
        <a:xfrm>
          <a:off x="1722120" y="9690100"/>
          <a:ext cx="45085" cy="3048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70" name="图片 1169"/>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29</xdr:row>
      <xdr:rowOff>0</xdr:rowOff>
    </xdr:from>
    <xdr:to>
      <xdr:col>3</xdr:col>
      <xdr:colOff>52705</xdr:colOff>
      <xdr:row>29</xdr:row>
      <xdr:rowOff>30480</xdr:rowOff>
    </xdr:to>
    <xdr:pic>
      <xdr:nvPicPr>
        <xdr:cNvPr id="1171" name="图片 1170"/>
        <xdr:cNvPicPr>
          <a:picLocks noChangeAspect="true"/>
        </xdr:cNvPicPr>
      </xdr:nvPicPr>
      <xdr:blipFill>
        <a:blip r:embed="rId7" r:link="rId2"/>
        <a:stretch>
          <a:fillRect/>
        </a:stretch>
      </xdr:blipFill>
      <xdr:spPr>
        <a:xfrm>
          <a:off x="1722120" y="9690100"/>
          <a:ext cx="52705" cy="30480"/>
        </a:xfrm>
        <a:prstGeom prst="rect">
          <a:avLst/>
        </a:prstGeom>
        <a:noFill/>
        <a:ln w="9525">
          <a:noFill/>
        </a:ln>
      </xdr:spPr>
    </xdr:pic>
    <xdr:clientData/>
  </xdr:twoCellAnchor>
  <xdr:twoCellAnchor editAs="oneCell">
    <xdr:from>
      <xdr:col>3</xdr:col>
      <xdr:colOff>0</xdr:colOff>
      <xdr:row>29</xdr:row>
      <xdr:rowOff>0</xdr:rowOff>
    </xdr:from>
    <xdr:to>
      <xdr:col>3</xdr:col>
      <xdr:colOff>22225</xdr:colOff>
      <xdr:row>29</xdr:row>
      <xdr:rowOff>22860</xdr:rowOff>
    </xdr:to>
    <xdr:pic>
      <xdr:nvPicPr>
        <xdr:cNvPr id="1172" name="图片 1171"/>
        <xdr:cNvPicPr>
          <a:picLocks noChangeAspect="true"/>
        </xdr:cNvPicPr>
      </xdr:nvPicPr>
      <xdr:blipFill>
        <a:blip r:embed="rId8" r:link="rId2"/>
        <a:stretch>
          <a:fillRect/>
        </a:stretch>
      </xdr:blipFill>
      <xdr:spPr>
        <a:xfrm>
          <a:off x="1722120" y="9690100"/>
          <a:ext cx="22225" cy="22860"/>
        </a:xfrm>
        <a:prstGeom prst="rect">
          <a:avLst/>
        </a:prstGeom>
        <a:noFill/>
        <a:ln w="9525">
          <a:noFill/>
        </a:ln>
      </xdr:spPr>
    </xdr:pic>
    <xdr:clientData/>
  </xdr:twoCellAnchor>
  <xdr:twoCellAnchor editAs="oneCell">
    <xdr:from>
      <xdr:col>3</xdr:col>
      <xdr:colOff>0</xdr:colOff>
      <xdr:row>29</xdr:row>
      <xdr:rowOff>0</xdr:rowOff>
    </xdr:from>
    <xdr:to>
      <xdr:col>3</xdr:col>
      <xdr:colOff>37465</xdr:colOff>
      <xdr:row>29</xdr:row>
      <xdr:rowOff>22860</xdr:rowOff>
    </xdr:to>
    <xdr:pic>
      <xdr:nvPicPr>
        <xdr:cNvPr id="1173" name="图片 1172"/>
        <xdr:cNvPicPr>
          <a:picLocks noChangeAspect="true"/>
        </xdr:cNvPicPr>
      </xdr:nvPicPr>
      <xdr:blipFill>
        <a:blip r:embed="rId1" r:link="rId2"/>
        <a:stretch>
          <a:fillRect/>
        </a:stretch>
      </xdr:blipFill>
      <xdr:spPr>
        <a:xfrm>
          <a:off x="1722120" y="96901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74" name="图片 117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175" name="图片 117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76" name="图片 117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77" name="图片 117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78" name="图片 117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179" name="图片 117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80" name="图片 117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81" name="图片 118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182" name="图片 118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83" name="图片 118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84" name="图片 118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85" name="图片 118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186" name="图片 118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87" name="图片 118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188" name="图片 118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89" name="图片 118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90" name="图片 118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91" name="图片 1190"/>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192" name="图片 1191"/>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93" name="图片 119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94" name="图片 119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195" name="图片 1194"/>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96" name="图片 1195"/>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197" name="图片 119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198" name="图片 119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199" name="图片 119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00" name="图片 119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01" name="图片 120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02" name="图片 120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03" name="图片 120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04" name="图片 120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05" name="图片 1204"/>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06" name="图片 120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07" name="图片 120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08" name="图片 1207"/>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09" name="图片 120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10" name="图片 120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11" name="图片 121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12" name="图片 121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13" name="图片 121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14" name="图片 121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15" name="图片 1214"/>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16" name="图片 1215"/>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17" name="图片 121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18" name="图片 121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19" name="图片 121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20" name="图片 121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21" name="图片 122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22" name="图片 122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23" name="图片 1222"/>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24" name="图片 1223"/>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25" name="图片 1224"/>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26" name="图片 122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227" name="图片 1226"/>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28" name="图片 1227"/>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29" name="图片 122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30" name="图片 122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31" name="图片 123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32" name="图片 123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33" name="图片 123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34" name="图片 123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35" name="图片 123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36" name="图片 123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37" name="图片 1236"/>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38" name="图片 123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39" name="图片 123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40" name="图片 1239"/>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41" name="图片 1240"/>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42" name="图片 1241"/>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43" name="图片 124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44" name="图片 124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45" name="图片 1244"/>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46" name="图片 124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47" name="图片 1246"/>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48" name="图片 1247"/>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49" name="图片 124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50" name="图片 124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51" name="图片 125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52" name="图片 125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53" name="图片 125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54" name="图片 125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55" name="图片 1254"/>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56" name="图片 1255"/>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57" name="图片 1256"/>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58" name="图片 125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259" name="图片 1258"/>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60" name="图片 1259"/>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61" name="图片 1260"/>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62" name="图片 1261"/>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63" name="图片 126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64" name="图片 126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65" name="图片 126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66" name="图片 126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67" name="图片 126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68" name="图片 1267"/>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69" name="图片 1268"/>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70" name="图片 126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71" name="图片 127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72" name="图片 1271"/>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73" name="图片 1272"/>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74" name="图片 1273"/>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75" name="图片 127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76" name="图片 127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77" name="图片 1276"/>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78" name="图片 127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79" name="图片 127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80" name="图片 127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81" name="图片 128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82" name="图片 128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83" name="图片 128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84" name="图片 128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85" name="图片 1284"/>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86" name="图片 1285"/>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87" name="图片 1286"/>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88" name="图片 1287"/>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89" name="图片 1288"/>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90" name="图片 128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291" name="图片 1290"/>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92" name="图片 1291"/>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293" name="图片 1292"/>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294" name="图片 1293"/>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95" name="图片 129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96" name="图片 129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297" name="图片 129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298" name="图片 129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299" name="图片 129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00" name="图片 1299"/>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01" name="图片 1300"/>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02" name="图片 130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03" name="图片 130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04" name="图片 130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05" name="图片 130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06" name="图片 130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07" name="图片 130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08" name="图片 1307"/>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09" name="图片 1308"/>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10" name="图片 130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11" name="图片 131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12" name="图片 131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13" name="图片 131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14" name="图片 131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15" name="图片 131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16" name="图片 131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17" name="图片 1316"/>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18" name="图片 1317"/>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19" name="图片 1318"/>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20" name="图片 1319"/>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21" name="图片 132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22" name="图片 132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323" name="图片 1322"/>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24" name="图片 1323"/>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25" name="图片 1324"/>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26" name="图片 1325"/>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27" name="图片 132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28" name="图片 132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29" name="图片 132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30" name="图片 132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31" name="图片 133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32" name="图片 1331"/>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33" name="图片 1332"/>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34" name="图片 133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35" name="图片 133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36" name="图片 133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37" name="图片 133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38" name="图片 133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39" name="图片 1338"/>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40" name="图片 1339"/>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41" name="图片 1340"/>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42" name="图片 134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43" name="图片 1342"/>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44" name="图片 1343"/>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45" name="图片 1344"/>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46" name="图片 1345"/>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47" name="图片 134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48" name="图片 134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49" name="图片 1348"/>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50" name="图片 1349"/>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51" name="图片 1350"/>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52" name="图片 1351"/>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53" name="图片 135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54" name="图片 1353"/>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355" name="图片 1354"/>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56" name="图片 1355"/>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57" name="图片 1356"/>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58" name="图片 1357"/>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59" name="图片 135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60" name="图片 135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61" name="图片 136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62" name="图片 136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63" name="图片 1362"/>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64" name="图片 1363"/>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65" name="图片 1364"/>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66" name="图片 136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67" name="图片 1366"/>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68" name="图片 1367"/>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69" name="图片 136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70" name="图片 136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71" name="图片 1370"/>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72" name="图片 1371"/>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73" name="图片 1372"/>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74" name="图片 137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75" name="图片 1374"/>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76" name="图片 1375"/>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77" name="图片 1376"/>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78" name="图片 1377"/>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79" name="图片 1378"/>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80" name="图片 1379"/>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81" name="图片 1380"/>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82" name="图片 1381"/>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83" name="图片 1382"/>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84" name="图片 1383"/>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85" name="图片 1384"/>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86" name="图片 1385"/>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22860</xdr:rowOff>
    </xdr:to>
    <xdr:pic>
      <xdr:nvPicPr>
        <xdr:cNvPr id="1387" name="图片 1386"/>
        <xdr:cNvPicPr>
          <a:picLocks noChangeAspect="true"/>
        </xdr:cNvPicPr>
      </xdr:nvPicPr>
      <xdr:blipFill>
        <a:blip r:embed="rId9" r:link="rId2"/>
        <a:stretch>
          <a:fillRect/>
        </a:stretch>
      </xdr:blipFill>
      <xdr:spPr>
        <a:xfrm>
          <a:off x="1722120" y="10007600"/>
          <a:ext cx="2984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88" name="图片 1387"/>
        <xdr:cNvPicPr>
          <a:picLocks noChangeAspect="true"/>
        </xdr:cNvPicPr>
      </xdr:nvPicPr>
      <xdr:blipFill>
        <a:blip r:embed="rId3"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89" name="图片 1388"/>
        <xdr:cNvPicPr>
          <a:picLocks noChangeAspect="true"/>
        </xdr:cNvPicPr>
      </xdr:nvPicPr>
      <xdr:blipFill>
        <a:blip r:embed="rId5"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29845</xdr:colOff>
      <xdr:row>30</xdr:row>
      <xdr:rowOff>30480</xdr:rowOff>
    </xdr:to>
    <xdr:pic>
      <xdr:nvPicPr>
        <xdr:cNvPr id="1390" name="图片 1389"/>
        <xdr:cNvPicPr>
          <a:picLocks noChangeAspect="true"/>
        </xdr:cNvPicPr>
      </xdr:nvPicPr>
      <xdr:blipFill>
        <a:blip r:embed="rId6" r:link="rId2"/>
        <a:stretch>
          <a:fillRect/>
        </a:stretch>
      </xdr:blipFill>
      <xdr:spPr>
        <a:xfrm>
          <a:off x="1722120" y="10007600"/>
          <a:ext cx="29845" cy="3048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91" name="图片 1390"/>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92" name="图片 1391"/>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45085</xdr:colOff>
      <xdr:row>30</xdr:row>
      <xdr:rowOff>30480</xdr:rowOff>
    </xdr:to>
    <xdr:pic>
      <xdr:nvPicPr>
        <xdr:cNvPr id="1393" name="图片 1392"/>
        <xdr:cNvPicPr>
          <a:picLocks noChangeAspect="true"/>
        </xdr:cNvPicPr>
      </xdr:nvPicPr>
      <xdr:blipFill>
        <a:blip r:embed="rId4" r:link="rId2"/>
        <a:stretch>
          <a:fillRect/>
        </a:stretch>
      </xdr:blipFill>
      <xdr:spPr>
        <a:xfrm>
          <a:off x="1722120" y="10007600"/>
          <a:ext cx="45085" cy="3048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94" name="图片 1393"/>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30</xdr:row>
      <xdr:rowOff>0</xdr:rowOff>
    </xdr:from>
    <xdr:to>
      <xdr:col>3</xdr:col>
      <xdr:colOff>52705</xdr:colOff>
      <xdr:row>30</xdr:row>
      <xdr:rowOff>30480</xdr:rowOff>
    </xdr:to>
    <xdr:pic>
      <xdr:nvPicPr>
        <xdr:cNvPr id="1395" name="图片 1394"/>
        <xdr:cNvPicPr>
          <a:picLocks noChangeAspect="true"/>
        </xdr:cNvPicPr>
      </xdr:nvPicPr>
      <xdr:blipFill>
        <a:blip r:embed="rId7" r:link="rId2"/>
        <a:stretch>
          <a:fillRect/>
        </a:stretch>
      </xdr:blipFill>
      <xdr:spPr>
        <a:xfrm>
          <a:off x="1722120" y="10007600"/>
          <a:ext cx="52705" cy="30480"/>
        </a:xfrm>
        <a:prstGeom prst="rect">
          <a:avLst/>
        </a:prstGeom>
        <a:noFill/>
        <a:ln w="9525">
          <a:noFill/>
        </a:ln>
      </xdr:spPr>
    </xdr:pic>
    <xdr:clientData/>
  </xdr:twoCellAnchor>
  <xdr:twoCellAnchor editAs="oneCell">
    <xdr:from>
      <xdr:col>3</xdr:col>
      <xdr:colOff>0</xdr:colOff>
      <xdr:row>30</xdr:row>
      <xdr:rowOff>0</xdr:rowOff>
    </xdr:from>
    <xdr:to>
      <xdr:col>3</xdr:col>
      <xdr:colOff>22225</xdr:colOff>
      <xdr:row>30</xdr:row>
      <xdr:rowOff>22860</xdr:rowOff>
    </xdr:to>
    <xdr:pic>
      <xdr:nvPicPr>
        <xdr:cNvPr id="1396" name="图片 1395"/>
        <xdr:cNvPicPr>
          <a:picLocks noChangeAspect="true"/>
        </xdr:cNvPicPr>
      </xdr:nvPicPr>
      <xdr:blipFill>
        <a:blip r:embed="rId8" r:link="rId2"/>
        <a:stretch>
          <a:fillRect/>
        </a:stretch>
      </xdr:blipFill>
      <xdr:spPr>
        <a:xfrm>
          <a:off x="1722120" y="10007600"/>
          <a:ext cx="22225" cy="22860"/>
        </a:xfrm>
        <a:prstGeom prst="rect">
          <a:avLst/>
        </a:prstGeom>
        <a:noFill/>
        <a:ln w="9525">
          <a:noFill/>
        </a:ln>
      </xdr:spPr>
    </xdr:pic>
    <xdr:clientData/>
  </xdr:twoCellAnchor>
  <xdr:twoCellAnchor editAs="oneCell">
    <xdr:from>
      <xdr:col>3</xdr:col>
      <xdr:colOff>0</xdr:colOff>
      <xdr:row>30</xdr:row>
      <xdr:rowOff>0</xdr:rowOff>
    </xdr:from>
    <xdr:to>
      <xdr:col>3</xdr:col>
      <xdr:colOff>37465</xdr:colOff>
      <xdr:row>30</xdr:row>
      <xdr:rowOff>22860</xdr:rowOff>
    </xdr:to>
    <xdr:pic>
      <xdr:nvPicPr>
        <xdr:cNvPr id="1397" name="图片 1396"/>
        <xdr:cNvPicPr>
          <a:picLocks noChangeAspect="true"/>
        </xdr:cNvPicPr>
      </xdr:nvPicPr>
      <xdr:blipFill>
        <a:blip r:embed="rId1" r:link="rId2"/>
        <a:stretch>
          <a:fillRect/>
        </a:stretch>
      </xdr:blipFill>
      <xdr:spPr>
        <a:xfrm>
          <a:off x="1722120" y="10007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398" name="图片 1397"/>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1399" name="图片 1398"/>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00" name="图片 1399"/>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01" name="图片 1400"/>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02" name="图片 1401"/>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1403" name="图片 1402"/>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04" name="图片 1403"/>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05" name="图片 1404"/>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06" name="图片 1405"/>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07" name="图片 1406"/>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08" name="图片 1407"/>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09" name="图片 1408"/>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10" name="图片 1409"/>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11" name="图片 1410"/>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12" name="图片 1411"/>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13" name="图片 1412"/>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14" name="图片 1413"/>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15" name="图片 1414"/>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1416" name="图片 1415"/>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17" name="图片 1416"/>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18" name="图片 1417"/>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22860</xdr:rowOff>
    </xdr:to>
    <xdr:pic>
      <xdr:nvPicPr>
        <xdr:cNvPr id="1419" name="图片 1418"/>
        <xdr:cNvPicPr>
          <a:picLocks noChangeAspect="true"/>
        </xdr:cNvPicPr>
      </xdr:nvPicPr>
      <xdr:blipFill>
        <a:blip r:embed="rId9" r:link="rId2"/>
        <a:stretch>
          <a:fillRect/>
        </a:stretch>
      </xdr:blipFill>
      <xdr:spPr>
        <a:xfrm>
          <a:off x="1722120" y="10642600"/>
          <a:ext cx="2984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20" name="图片 1419"/>
        <xdr:cNvPicPr>
          <a:picLocks noChangeAspect="true"/>
        </xdr:cNvPicPr>
      </xdr:nvPicPr>
      <xdr:blipFill>
        <a:blip r:embed="rId3"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21" name="图片 1420"/>
        <xdr:cNvPicPr>
          <a:picLocks noChangeAspect="true"/>
        </xdr:cNvPicPr>
      </xdr:nvPicPr>
      <xdr:blipFill>
        <a:blip r:embed="rId5"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29845</xdr:colOff>
      <xdr:row>32</xdr:row>
      <xdr:rowOff>30480</xdr:rowOff>
    </xdr:to>
    <xdr:pic>
      <xdr:nvPicPr>
        <xdr:cNvPr id="1422" name="图片 1421"/>
        <xdr:cNvPicPr>
          <a:picLocks noChangeAspect="true"/>
        </xdr:cNvPicPr>
      </xdr:nvPicPr>
      <xdr:blipFill>
        <a:blip r:embed="rId6" r:link="rId2"/>
        <a:stretch>
          <a:fillRect/>
        </a:stretch>
      </xdr:blipFill>
      <xdr:spPr>
        <a:xfrm>
          <a:off x="1722120" y="10642600"/>
          <a:ext cx="29845" cy="3048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23" name="图片 1422"/>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24" name="图片 1423"/>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45085</xdr:colOff>
      <xdr:row>32</xdr:row>
      <xdr:rowOff>30480</xdr:rowOff>
    </xdr:to>
    <xdr:pic>
      <xdr:nvPicPr>
        <xdr:cNvPr id="1425" name="图片 1424"/>
        <xdr:cNvPicPr>
          <a:picLocks noChangeAspect="true"/>
        </xdr:cNvPicPr>
      </xdr:nvPicPr>
      <xdr:blipFill>
        <a:blip r:embed="rId4" r:link="rId2"/>
        <a:stretch>
          <a:fillRect/>
        </a:stretch>
      </xdr:blipFill>
      <xdr:spPr>
        <a:xfrm>
          <a:off x="1722120" y="10642600"/>
          <a:ext cx="45085" cy="3048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26" name="图片 1425"/>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32</xdr:row>
      <xdr:rowOff>0</xdr:rowOff>
    </xdr:from>
    <xdr:to>
      <xdr:col>3</xdr:col>
      <xdr:colOff>52705</xdr:colOff>
      <xdr:row>32</xdr:row>
      <xdr:rowOff>30480</xdr:rowOff>
    </xdr:to>
    <xdr:pic>
      <xdr:nvPicPr>
        <xdr:cNvPr id="1427" name="图片 1426"/>
        <xdr:cNvPicPr>
          <a:picLocks noChangeAspect="true"/>
        </xdr:cNvPicPr>
      </xdr:nvPicPr>
      <xdr:blipFill>
        <a:blip r:embed="rId7" r:link="rId2"/>
        <a:stretch>
          <a:fillRect/>
        </a:stretch>
      </xdr:blipFill>
      <xdr:spPr>
        <a:xfrm>
          <a:off x="1722120" y="10642600"/>
          <a:ext cx="52705" cy="30480"/>
        </a:xfrm>
        <a:prstGeom prst="rect">
          <a:avLst/>
        </a:prstGeom>
        <a:noFill/>
        <a:ln w="9525">
          <a:noFill/>
        </a:ln>
      </xdr:spPr>
    </xdr:pic>
    <xdr:clientData/>
  </xdr:twoCellAnchor>
  <xdr:twoCellAnchor editAs="oneCell">
    <xdr:from>
      <xdr:col>3</xdr:col>
      <xdr:colOff>0</xdr:colOff>
      <xdr:row>32</xdr:row>
      <xdr:rowOff>0</xdr:rowOff>
    </xdr:from>
    <xdr:to>
      <xdr:col>3</xdr:col>
      <xdr:colOff>22225</xdr:colOff>
      <xdr:row>32</xdr:row>
      <xdr:rowOff>22860</xdr:rowOff>
    </xdr:to>
    <xdr:pic>
      <xdr:nvPicPr>
        <xdr:cNvPr id="1428" name="图片 1427"/>
        <xdr:cNvPicPr>
          <a:picLocks noChangeAspect="true"/>
        </xdr:cNvPicPr>
      </xdr:nvPicPr>
      <xdr:blipFill>
        <a:blip r:embed="rId8" r:link="rId2"/>
        <a:stretch>
          <a:fillRect/>
        </a:stretch>
      </xdr:blipFill>
      <xdr:spPr>
        <a:xfrm>
          <a:off x="1722120" y="10642600"/>
          <a:ext cx="22225" cy="22860"/>
        </a:xfrm>
        <a:prstGeom prst="rect">
          <a:avLst/>
        </a:prstGeom>
        <a:noFill/>
        <a:ln w="9525">
          <a:noFill/>
        </a:ln>
      </xdr:spPr>
    </xdr:pic>
    <xdr:clientData/>
  </xdr:twoCellAnchor>
  <xdr:twoCellAnchor editAs="oneCell">
    <xdr:from>
      <xdr:col>3</xdr:col>
      <xdr:colOff>0</xdr:colOff>
      <xdr:row>32</xdr:row>
      <xdr:rowOff>0</xdr:rowOff>
    </xdr:from>
    <xdr:to>
      <xdr:col>3</xdr:col>
      <xdr:colOff>37465</xdr:colOff>
      <xdr:row>32</xdr:row>
      <xdr:rowOff>22860</xdr:rowOff>
    </xdr:to>
    <xdr:pic>
      <xdr:nvPicPr>
        <xdr:cNvPr id="1429" name="图片 1428"/>
        <xdr:cNvPicPr>
          <a:picLocks noChangeAspect="true"/>
        </xdr:cNvPicPr>
      </xdr:nvPicPr>
      <xdr:blipFill>
        <a:blip r:embed="rId1" r:link="rId2"/>
        <a:stretch>
          <a:fillRect/>
        </a:stretch>
      </xdr:blipFill>
      <xdr:spPr>
        <a:xfrm>
          <a:off x="1722120" y="10642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30" name="图片 142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31" name="图片 1430"/>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32" name="图片 1431"/>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33" name="图片 143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34" name="图片 143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35" name="图片 1434"/>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36" name="图片 1435"/>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37" name="图片 143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38" name="图片 143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39" name="图片 143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40" name="图片 143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41" name="图片 144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42" name="图片 144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43" name="图片 144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44" name="图片 144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45" name="图片 1444"/>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46" name="图片 1445"/>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47" name="图片 1446"/>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48" name="图片 1447"/>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49" name="图片 1448"/>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50" name="图片 144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451" name="图片 1450"/>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52" name="图片 145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53" name="图片 145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54" name="图片 145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55" name="图片 145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56" name="图片 145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57" name="图片 145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58" name="图片 145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59" name="图片 1458"/>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60" name="图片 1459"/>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61" name="图片 146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62" name="图片 1461"/>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63" name="图片 146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64" name="图片 146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65" name="图片 146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66" name="图片 146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67" name="图片 1466"/>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68" name="图片 1467"/>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69" name="图片 1468"/>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70" name="图片 146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71" name="图片 147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72" name="图片 147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73" name="图片 147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74" name="图片 1473"/>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75" name="图片 1474"/>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76" name="图片 1475"/>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77" name="图片 1476"/>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78" name="图片 1477"/>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79" name="图片 1478"/>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480" name="图片 1479"/>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81" name="图片 1480"/>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82" name="图片 1481"/>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83" name="图片 1482"/>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84" name="图片 148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85" name="图片 148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86" name="图片 1485"/>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87" name="图片 1486"/>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88" name="图片 1487"/>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89" name="图片 1488"/>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90" name="图片 148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91" name="图片 149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492" name="图片 1491"/>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93" name="图片 149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94" name="图片 149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95" name="图片 149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496" name="图片 1495"/>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497" name="图片 1496"/>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498" name="图片 149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499" name="图片 149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00" name="图片 149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01" name="图片 150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02" name="图片 150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03" name="图片 150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04" name="图片 150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05" name="图片 1504"/>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06" name="图片 150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07" name="图片 150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508" name="图片 1507"/>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09" name="图片 150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10" name="图片 150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11" name="图片 151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12" name="图片 151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13" name="图片 151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14" name="图片 151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15" name="图片 151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16" name="图片 151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17" name="图片 151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18" name="图片 151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19" name="图片 151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20" name="图片 151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21" name="图片 152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22" name="图片 152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23" name="图片 152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24" name="图片 152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25" name="图片 1524"/>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26" name="图片 1525"/>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27" name="图片 1526"/>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28" name="图片 1527"/>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29" name="图片 1528"/>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30" name="图片 152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531" name="图片 1530"/>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32" name="图片 153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33" name="图片 153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34" name="图片 153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35" name="图片 153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36" name="图片 153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37" name="图片 153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38" name="图片 153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39" name="图片 1538"/>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40" name="图片 1539"/>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41" name="图片 154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42" name="图片 154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43" name="图片 1542"/>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44" name="图片 1543"/>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45" name="图片 1544"/>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46" name="图片 1545"/>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47" name="图片 154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48" name="图片 154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49" name="图片 154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50" name="图片 154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51" name="图片 155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52" name="图片 1551"/>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53" name="图片 1552"/>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54" name="图片 155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555" name="图片 1554"/>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56" name="图片 1555"/>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57" name="图片 1556"/>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58" name="图片 1557"/>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59" name="图片 1558"/>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60" name="图片 1559"/>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61" name="图片 1560"/>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62" name="图片 156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63" name="图片 1562"/>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64" name="图片 1563"/>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65" name="图片 156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66" name="图片 1565"/>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67" name="图片 1566"/>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68" name="图片 1567"/>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69" name="图片 156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70" name="图片 156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71" name="图片 157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72" name="图片 157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73" name="图片 157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74" name="图片 157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75" name="图片 1574"/>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76" name="图片 157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77" name="图片 157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578" name="图片 1577"/>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79" name="图片 157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80" name="图片 157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81" name="图片 158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82" name="图片 158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83" name="图片 158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84" name="图片 158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85" name="图片 158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86" name="图片 158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87" name="图片 158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88" name="图片 158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89" name="图片 1588"/>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90" name="图片 158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591" name="图片 1590"/>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92" name="图片 159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93" name="图片 1592"/>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94" name="图片 1593"/>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595" name="图片 1594"/>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596" name="图片 159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597" name="图片 159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598" name="图片 1597"/>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599" name="图片 159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600" name="图片 1599"/>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01" name="图片 1600"/>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602" name="图片 1601"/>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03" name="图片 160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604" name="图片 1603"/>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05" name="图片 160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52705</xdr:colOff>
      <xdr:row>34</xdr:row>
      <xdr:rowOff>30480</xdr:rowOff>
    </xdr:to>
    <xdr:pic>
      <xdr:nvPicPr>
        <xdr:cNvPr id="1606" name="图片 1605"/>
        <xdr:cNvPicPr>
          <a:picLocks noChangeAspect="true"/>
        </xdr:cNvPicPr>
      </xdr:nvPicPr>
      <xdr:blipFill>
        <a:blip r:embed="rId7" r:link="rId2"/>
        <a:stretch>
          <a:fillRect/>
        </a:stretch>
      </xdr:blipFill>
      <xdr:spPr>
        <a:xfrm>
          <a:off x="1722120" y="11277600"/>
          <a:ext cx="5270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607" name="图片 1606"/>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08" name="图片 1607"/>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09" name="图片 1608"/>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10" name="图片 1609"/>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11" name="图片 1610"/>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12" name="图片 1611"/>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13" name="图片 1612"/>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14" name="图片 161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15" name="图片 1614"/>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616" name="图片 1615"/>
        <xdr:cNvPicPr>
          <a:picLocks noChangeAspect="true"/>
        </xdr:cNvPicPr>
      </xdr:nvPicPr>
      <xdr:blipFill>
        <a:blip r:embed="rId8"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617" name="图片 1616"/>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18" name="图片 1617"/>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22225</xdr:colOff>
      <xdr:row>34</xdr:row>
      <xdr:rowOff>22860</xdr:rowOff>
    </xdr:to>
    <xdr:pic>
      <xdr:nvPicPr>
        <xdr:cNvPr id="1619" name="图片 1618"/>
        <xdr:cNvPicPr>
          <a:picLocks noChangeAspect="true"/>
        </xdr:cNvPicPr>
      </xdr:nvPicPr>
      <xdr:blipFill>
        <a:blip r:embed="rId5" r:link="rId2"/>
        <a:stretch>
          <a:fillRect/>
        </a:stretch>
      </xdr:blipFill>
      <xdr:spPr>
        <a:xfrm>
          <a:off x="1722120" y="11277600"/>
          <a:ext cx="22225" cy="22860"/>
        </a:xfrm>
        <a:prstGeom prst="rect">
          <a:avLst/>
        </a:prstGeom>
        <a:noFill/>
        <a:ln w="9525">
          <a:noFill/>
        </a:ln>
      </xdr:spPr>
    </xdr:pic>
    <xdr:clientData/>
  </xdr:twoCellAnchor>
  <xdr:twoCellAnchor editAs="oneCell">
    <xdr:from>
      <xdr:col>3</xdr:col>
      <xdr:colOff>0</xdr:colOff>
      <xdr:row>34</xdr:row>
      <xdr:rowOff>0</xdr:rowOff>
    </xdr:from>
    <xdr:to>
      <xdr:col>3</xdr:col>
      <xdr:colOff>45085</xdr:colOff>
      <xdr:row>34</xdr:row>
      <xdr:rowOff>30480</xdr:rowOff>
    </xdr:to>
    <xdr:pic>
      <xdr:nvPicPr>
        <xdr:cNvPr id="1620" name="图片 1619"/>
        <xdr:cNvPicPr>
          <a:picLocks noChangeAspect="true"/>
        </xdr:cNvPicPr>
      </xdr:nvPicPr>
      <xdr:blipFill>
        <a:blip r:embed="rId4" r:link="rId2"/>
        <a:stretch>
          <a:fillRect/>
        </a:stretch>
      </xdr:blipFill>
      <xdr:spPr>
        <a:xfrm>
          <a:off x="1722120" y="11277600"/>
          <a:ext cx="4508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22860</xdr:rowOff>
    </xdr:to>
    <xdr:pic>
      <xdr:nvPicPr>
        <xdr:cNvPr id="1621" name="图片 1620"/>
        <xdr:cNvPicPr>
          <a:picLocks noChangeAspect="true"/>
        </xdr:cNvPicPr>
      </xdr:nvPicPr>
      <xdr:blipFill>
        <a:blip r:embed="rId9" r:link="rId2"/>
        <a:stretch>
          <a:fillRect/>
        </a:stretch>
      </xdr:blipFill>
      <xdr:spPr>
        <a:xfrm>
          <a:off x="1722120" y="11277600"/>
          <a:ext cx="29845" cy="2286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22" name="图片 1621"/>
        <xdr:cNvPicPr>
          <a:picLocks noChangeAspect="true"/>
        </xdr:cNvPicPr>
      </xdr:nvPicPr>
      <xdr:blipFill>
        <a:blip r:embed="rId3"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29845</xdr:colOff>
      <xdr:row>34</xdr:row>
      <xdr:rowOff>30480</xdr:rowOff>
    </xdr:to>
    <xdr:pic>
      <xdr:nvPicPr>
        <xdr:cNvPr id="1623" name="图片 1622"/>
        <xdr:cNvPicPr>
          <a:picLocks noChangeAspect="true"/>
        </xdr:cNvPicPr>
      </xdr:nvPicPr>
      <xdr:blipFill>
        <a:blip r:embed="rId6" r:link="rId2"/>
        <a:stretch>
          <a:fillRect/>
        </a:stretch>
      </xdr:blipFill>
      <xdr:spPr>
        <a:xfrm>
          <a:off x="1722120" y="11277600"/>
          <a:ext cx="29845" cy="3048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24" name="图片 1623"/>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34</xdr:row>
      <xdr:rowOff>0</xdr:rowOff>
    </xdr:from>
    <xdr:to>
      <xdr:col>3</xdr:col>
      <xdr:colOff>37465</xdr:colOff>
      <xdr:row>34</xdr:row>
      <xdr:rowOff>22860</xdr:rowOff>
    </xdr:to>
    <xdr:pic>
      <xdr:nvPicPr>
        <xdr:cNvPr id="1625" name="图片 1624"/>
        <xdr:cNvPicPr>
          <a:picLocks noChangeAspect="true"/>
        </xdr:cNvPicPr>
      </xdr:nvPicPr>
      <xdr:blipFill>
        <a:blip r:embed="rId1" r:link="rId2"/>
        <a:stretch>
          <a:fillRect/>
        </a:stretch>
      </xdr:blipFill>
      <xdr:spPr>
        <a:xfrm>
          <a:off x="1722120" y="112776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26" name="图片 1625"/>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27" name="图片 1626"/>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28" name="图片 1627"/>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29" name="图片 162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30" name="图片 162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31" name="图片 163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32" name="图片 1631"/>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33" name="图片 1632"/>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34" name="图片 1633"/>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35" name="图片 1634"/>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36" name="图片 1635"/>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37" name="图片 1636"/>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1638" name="图片 1637"/>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39" name="图片 1638"/>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40" name="图片 1639"/>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41" name="图片 1640"/>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42" name="图片 164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43" name="图片 164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44" name="图片 1643"/>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45" name="图片 1644"/>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46" name="图片 1645"/>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47" name="图片 1646"/>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48" name="图片 1647"/>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49" name="图片 164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50" name="图片 164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51" name="图片 165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52" name="图片 1651"/>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53" name="图片 1652"/>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54" name="图片 1653"/>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55" name="图片 1654"/>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56" name="图片 1655"/>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57" name="图片 1656"/>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1658" name="图片 1657"/>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59" name="图片 1658"/>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60" name="图片 1659"/>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61" name="图片 1660"/>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62" name="图片 166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63" name="图片 166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64" name="图片 1663"/>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65" name="图片 1664"/>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66" name="图片 1665"/>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67" name="图片 1666"/>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68" name="图片 1667"/>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69" name="图片 1668"/>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70" name="图片 1669"/>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71" name="图片 1670"/>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72" name="图片 1671"/>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73" name="图片 1672"/>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74" name="图片 1673"/>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75" name="图片 1674"/>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76" name="图片 1675"/>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77" name="图片 1676"/>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22860</xdr:rowOff>
    </xdr:to>
    <xdr:pic>
      <xdr:nvPicPr>
        <xdr:cNvPr id="1678" name="图片 1677"/>
        <xdr:cNvPicPr>
          <a:picLocks noChangeAspect="true"/>
        </xdr:cNvPicPr>
      </xdr:nvPicPr>
      <xdr:blipFill>
        <a:blip r:embed="rId9" r:link="rId2"/>
        <a:stretch>
          <a:fillRect/>
        </a:stretch>
      </xdr:blipFill>
      <xdr:spPr>
        <a:xfrm>
          <a:off x="1722120" y="12230100"/>
          <a:ext cx="2984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79" name="图片 1678"/>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80" name="图片 1679"/>
        <xdr:cNvPicPr>
          <a:picLocks noChangeAspect="true"/>
        </xdr:cNvPicPr>
      </xdr:nvPicPr>
      <xdr:blipFill>
        <a:blip r:embed="rId5"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81" name="图片 1680"/>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82" name="图片 168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83" name="图片 1682"/>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84" name="图片 1683"/>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85" name="图片 1684"/>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52705</xdr:colOff>
      <xdr:row>37</xdr:row>
      <xdr:rowOff>30480</xdr:rowOff>
    </xdr:to>
    <xdr:pic>
      <xdr:nvPicPr>
        <xdr:cNvPr id="1686" name="图片 1685"/>
        <xdr:cNvPicPr>
          <a:picLocks noChangeAspect="true"/>
        </xdr:cNvPicPr>
      </xdr:nvPicPr>
      <xdr:blipFill>
        <a:blip r:embed="rId7" r:link="rId2"/>
        <a:stretch>
          <a:fillRect/>
        </a:stretch>
      </xdr:blipFill>
      <xdr:spPr>
        <a:xfrm>
          <a:off x="1722120" y="12230100"/>
          <a:ext cx="5270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87" name="图片 1686"/>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37465</xdr:colOff>
      <xdr:row>37</xdr:row>
      <xdr:rowOff>22860</xdr:rowOff>
    </xdr:to>
    <xdr:pic>
      <xdr:nvPicPr>
        <xdr:cNvPr id="1688" name="图片 1687"/>
        <xdr:cNvPicPr>
          <a:picLocks noChangeAspect="true"/>
        </xdr:cNvPicPr>
      </xdr:nvPicPr>
      <xdr:blipFill>
        <a:blip r:embed="rId1" r:link="rId2"/>
        <a:stretch>
          <a:fillRect/>
        </a:stretch>
      </xdr:blipFill>
      <xdr:spPr>
        <a:xfrm>
          <a:off x="1722120" y="12230100"/>
          <a:ext cx="3746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89" name="图片 1688"/>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90" name="图片 1689"/>
        <xdr:cNvPicPr>
          <a:picLocks noChangeAspect="true"/>
        </xdr:cNvPicPr>
      </xdr:nvPicPr>
      <xdr:blipFill>
        <a:blip r:embed="rId6"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22225</xdr:colOff>
      <xdr:row>37</xdr:row>
      <xdr:rowOff>22860</xdr:rowOff>
    </xdr:to>
    <xdr:pic>
      <xdr:nvPicPr>
        <xdr:cNvPr id="1691" name="图片 1690"/>
        <xdr:cNvPicPr>
          <a:picLocks noChangeAspect="true"/>
        </xdr:cNvPicPr>
      </xdr:nvPicPr>
      <xdr:blipFill>
        <a:blip r:embed="rId8" r:link="rId2"/>
        <a:stretch>
          <a:fillRect/>
        </a:stretch>
      </xdr:blipFill>
      <xdr:spPr>
        <a:xfrm>
          <a:off x="1722120" y="12230100"/>
          <a:ext cx="22225" cy="22860"/>
        </a:xfrm>
        <a:prstGeom prst="rect">
          <a:avLst/>
        </a:prstGeom>
        <a:noFill/>
        <a:ln w="9525">
          <a:noFill/>
        </a:ln>
      </xdr:spPr>
    </xdr:pic>
    <xdr:clientData/>
  </xdr:twoCellAnchor>
  <xdr:twoCellAnchor editAs="oneCell">
    <xdr:from>
      <xdr:col>3</xdr:col>
      <xdr:colOff>0</xdr:colOff>
      <xdr:row>37</xdr:row>
      <xdr:rowOff>0</xdr:rowOff>
    </xdr:from>
    <xdr:to>
      <xdr:col>3</xdr:col>
      <xdr:colOff>45085</xdr:colOff>
      <xdr:row>37</xdr:row>
      <xdr:rowOff>30480</xdr:rowOff>
    </xdr:to>
    <xdr:pic>
      <xdr:nvPicPr>
        <xdr:cNvPr id="1692" name="图片 1691"/>
        <xdr:cNvPicPr>
          <a:picLocks noChangeAspect="true"/>
        </xdr:cNvPicPr>
      </xdr:nvPicPr>
      <xdr:blipFill>
        <a:blip r:embed="rId4" r:link="rId2"/>
        <a:stretch>
          <a:fillRect/>
        </a:stretch>
      </xdr:blipFill>
      <xdr:spPr>
        <a:xfrm>
          <a:off x="1722120" y="12230100"/>
          <a:ext cx="4508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93" name="图片 1692"/>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37</xdr:row>
      <xdr:rowOff>0</xdr:rowOff>
    </xdr:from>
    <xdr:to>
      <xdr:col>3</xdr:col>
      <xdr:colOff>29845</xdr:colOff>
      <xdr:row>37</xdr:row>
      <xdr:rowOff>30480</xdr:rowOff>
    </xdr:to>
    <xdr:pic>
      <xdr:nvPicPr>
        <xdr:cNvPr id="1694" name="图片 1693"/>
        <xdr:cNvPicPr>
          <a:picLocks noChangeAspect="true"/>
        </xdr:cNvPicPr>
      </xdr:nvPicPr>
      <xdr:blipFill>
        <a:blip r:embed="rId3" r:link="rId2"/>
        <a:stretch>
          <a:fillRect/>
        </a:stretch>
      </xdr:blipFill>
      <xdr:spPr>
        <a:xfrm>
          <a:off x="1722120" y="122301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695" name="图片 1694"/>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696" name="图片 1695"/>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697" name="图片 1696"/>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698" name="图片 1697"/>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699" name="图片 1698"/>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00" name="图片 1699"/>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01" name="图片 1700"/>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02" name="图片 1701"/>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03" name="图片 1702"/>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04" name="图片 1703"/>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05" name="图片 1704"/>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06" name="图片 1705"/>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07" name="图片 1706"/>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08" name="图片 1707"/>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09" name="图片 1708"/>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10" name="图片 1709"/>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11" name="图片 1710"/>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12" name="图片 1711"/>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13" name="图片 1712"/>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14" name="图片 1713"/>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15" name="图片 1714"/>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22860</xdr:rowOff>
    </xdr:to>
    <xdr:pic>
      <xdr:nvPicPr>
        <xdr:cNvPr id="1716" name="图片 1715"/>
        <xdr:cNvPicPr>
          <a:picLocks noChangeAspect="true"/>
        </xdr:cNvPicPr>
      </xdr:nvPicPr>
      <xdr:blipFill>
        <a:blip r:embed="rId9" r:link="rId2"/>
        <a:stretch>
          <a:fillRect/>
        </a:stretch>
      </xdr:blipFill>
      <xdr:spPr>
        <a:xfrm>
          <a:off x="1722120" y="13182600"/>
          <a:ext cx="2984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17" name="图片 1716"/>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18" name="图片 1717"/>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19" name="图片 1718"/>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20" name="图片 1719"/>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21" name="图片 1720"/>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22" name="图片 1721"/>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23" name="图片 1722"/>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24" name="图片 1723"/>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25" name="图片 1724"/>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26" name="图片 1725"/>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27" name="图片 1726"/>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28" name="图片 1727"/>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29" name="图片 1728"/>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30" name="图片 1729"/>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31" name="图片 1730"/>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32" name="图片 1731"/>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33" name="图片 1732"/>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34" name="图片 1733"/>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35" name="图片 1734"/>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36" name="图片 1735"/>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37" name="图片 1736"/>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38" name="图片 1737"/>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39" name="图片 1738"/>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40" name="图片 1739"/>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41" name="图片 1740"/>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42" name="图片 1741"/>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43" name="图片 1742"/>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44" name="图片 1743"/>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45" name="图片 1744"/>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46" name="图片 1745"/>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47" name="图片 1746"/>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22860</xdr:rowOff>
    </xdr:to>
    <xdr:pic>
      <xdr:nvPicPr>
        <xdr:cNvPr id="1748" name="图片 1747"/>
        <xdr:cNvPicPr>
          <a:picLocks noChangeAspect="true"/>
        </xdr:cNvPicPr>
      </xdr:nvPicPr>
      <xdr:blipFill>
        <a:blip r:embed="rId9" r:link="rId2"/>
        <a:stretch>
          <a:fillRect/>
        </a:stretch>
      </xdr:blipFill>
      <xdr:spPr>
        <a:xfrm>
          <a:off x="1722120" y="13182600"/>
          <a:ext cx="2984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49" name="图片 1748"/>
        <xdr:cNvPicPr>
          <a:picLocks noChangeAspect="true"/>
        </xdr:cNvPicPr>
      </xdr:nvPicPr>
      <xdr:blipFill>
        <a:blip r:embed="rId3"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50" name="图片 1749"/>
        <xdr:cNvPicPr>
          <a:picLocks noChangeAspect="true"/>
        </xdr:cNvPicPr>
      </xdr:nvPicPr>
      <xdr:blipFill>
        <a:blip r:embed="rId5"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29845</xdr:colOff>
      <xdr:row>40</xdr:row>
      <xdr:rowOff>30480</xdr:rowOff>
    </xdr:to>
    <xdr:pic>
      <xdr:nvPicPr>
        <xdr:cNvPr id="1751" name="图片 1750"/>
        <xdr:cNvPicPr>
          <a:picLocks noChangeAspect="true"/>
        </xdr:cNvPicPr>
      </xdr:nvPicPr>
      <xdr:blipFill>
        <a:blip r:embed="rId6" r:link="rId2"/>
        <a:stretch>
          <a:fillRect/>
        </a:stretch>
      </xdr:blipFill>
      <xdr:spPr>
        <a:xfrm>
          <a:off x="1722120" y="13182600"/>
          <a:ext cx="29845" cy="3048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52" name="图片 1751"/>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53" name="图片 1752"/>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45085</xdr:colOff>
      <xdr:row>40</xdr:row>
      <xdr:rowOff>30480</xdr:rowOff>
    </xdr:to>
    <xdr:pic>
      <xdr:nvPicPr>
        <xdr:cNvPr id="1754" name="图片 1753"/>
        <xdr:cNvPicPr>
          <a:picLocks noChangeAspect="true"/>
        </xdr:cNvPicPr>
      </xdr:nvPicPr>
      <xdr:blipFill>
        <a:blip r:embed="rId4" r:link="rId2"/>
        <a:stretch>
          <a:fillRect/>
        </a:stretch>
      </xdr:blipFill>
      <xdr:spPr>
        <a:xfrm>
          <a:off x="1722120" y="13182600"/>
          <a:ext cx="45085" cy="3048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55" name="图片 1754"/>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twoCellAnchor editAs="oneCell">
    <xdr:from>
      <xdr:col>3</xdr:col>
      <xdr:colOff>0</xdr:colOff>
      <xdr:row>40</xdr:row>
      <xdr:rowOff>0</xdr:rowOff>
    </xdr:from>
    <xdr:to>
      <xdr:col>3</xdr:col>
      <xdr:colOff>52705</xdr:colOff>
      <xdr:row>40</xdr:row>
      <xdr:rowOff>30480</xdr:rowOff>
    </xdr:to>
    <xdr:pic>
      <xdr:nvPicPr>
        <xdr:cNvPr id="1756" name="图片 1755"/>
        <xdr:cNvPicPr>
          <a:picLocks noChangeAspect="true"/>
        </xdr:cNvPicPr>
      </xdr:nvPicPr>
      <xdr:blipFill>
        <a:blip r:embed="rId7" r:link="rId2"/>
        <a:stretch>
          <a:fillRect/>
        </a:stretch>
      </xdr:blipFill>
      <xdr:spPr>
        <a:xfrm>
          <a:off x="1722120" y="13182600"/>
          <a:ext cx="52705" cy="30480"/>
        </a:xfrm>
        <a:prstGeom prst="rect">
          <a:avLst/>
        </a:prstGeom>
        <a:noFill/>
        <a:ln w="9525">
          <a:noFill/>
        </a:ln>
      </xdr:spPr>
    </xdr:pic>
    <xdr:clientData/>
  </xdr:twoCellAnchor>
  <xdr:twoCellAnchor editAs="oneCell">
    <xdr:from>
      <xdr:col>3</xdr:col>
      <xdr:colOff>0</xdr:colOff>
      <xdr:row>40</xdr:row>
      <xdr:rowOff>0</xdr:rowOff>
    </xdr:from>
    <xdr:to>
      <xdr:col>3</xdr:col>
      <xdr:colOff>22225</xdr:colOff>
      <xdr:row>40</xdr:row>
      <xdr:rowOff>22860</xdr:rowOff>
    </xdr:to>
    <xdr:pic>
      <xdr:nvPicPr>
        <xdr:cNvPr id="1757" name="图片 1756"/>
        <xdr:cNvPicPr>
          <a:picLocks noChangeAspect="true"/>
        </xdr:cNvPicPr>
      </xdr:nvPicPr>
      <xdr:blipFill>
        <a:blip r:embed="rId8" r:link="rId2"/>
        <a:stretch>
          <a:fillRect/>
        </a:stretch>
      </xdr:blipFill>
      <xdr:spPr>
        <a:xfrm>
          <a:off x="1722120" y="13182600"/>
          <a:ext cx="22225" cy="22860"/>
        </a:xfrm>
        <a:prstGeom prst="rect">
          <a:avLst/>
        </a:prstGeom>
        <a:noFill/>
        <a:ln w="9525">
          <a:noFill/>
        </a:ln>
      </xdr:spPr>
    </xdr:pic>
    <xdr:clientData/>
  </xdr:twoCellAnchor>
  <xdr:twoCellAnchor editAs="oneCell">
    <xdr:from>
      <xdr:col>3</xdr:col>
      <xdr:colOff>0</xdr:colOff>
      <xdr:row>40</xdr:row>
      <xdr:rowOff>0</xdr:rowOff>
    </xdr:from>
    <xdr:to>
      <xdr:col>3</xdr:col>
      <xdr:colOff>37465</xdr:colOff>
      <xdr:row>40</xdr:row>
      <xdr:rowOff>22860</xdr:rowOff>
    </xdr:to>
    <xdr:pic>
      <xdr:nvPicPr>
        <xdr:cNvPr id="1758" name="图片 1757"/>
        <xdr:cNvPicPr>
          <a:picLocks noChangeAspect="true"/>
        </xdr:cNvPicPr>
      </xdr:nvPicPr>
      <xdr:blipFill>
        <a:blip r:embed="rId1" r:link="rId2"/>
        <a:stretch>
          <a:fillRect/>
        </a:stretch>
      </xdr:blipFill>
      <xdr:spPr>
        <a:xfrm>
          <a:off x="1722120" y="13182600"/>
          <a:ext cx="37465" cy="228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9"/>
  <sheetViews>
    <sheetView tabSelected="1" zoomScale="110" zoomScaleNormal="110" workbookViewId="0">
      <pane ySplit="3" topLeftCell="A4" activePane="bottomLeft" state="frozen"/>
      <selection/>
      <selection pane="bottomLeft" activeCell="L9" sqref="L9"/>
    </sheetView>
  </sheetViews>
  <sheetFormatPr defaultColWidth="8.89166666666667" defaultRowHeight="13.5"/>
  <cols>
    <col min="1" max="1" width="4.65" style="2" customWidth="true"/>
    <col min="2" max="2" width="11.1333333333333" style="3" customWidth="true"/>
    <col min="3" max="3" width="6.81666666666667" style="4" customWidth="true"/>
    <col min="4" max="4" width="7.95" style="4" customWidth="true"/>
    <col min="5" max="5" width="9.65" style="4" customWidth="true"/>
    <col min="6" max="6" width="17.3916666666667" style="4" customWidth="true"/>
    <col min="7" max="7" width="6.7" style="4" customWidth="true"/>
    <col min="8" max="8" width="8.625" style="5" customWidth="true"/>
    <col min="9" max="9" width="7.5" style="5" customWidth="true"/>
    <col min="10" max="10" width="7.71666666666667" style="5" customWidth="true"/>
    <col min="11" max="11" width="10.6833333333333" style="5" customWidth="true"/>
    <col min="12" max="12" width="9.88333333333333" style="5" customWidth="true"/>
    <col min="13" max="13" width="9.99166666666667" style="4" customWidth="true"/>
    <col min="14" max="14" width="11.7" style="4" customWidth="true"/>
    <col min="15" max="16384" width="8.89166666666667" style="4"/>
  </cols>
  <sheetData>
    <row r="1" s="1" customFormat="true" ht="38" customHeight="true" spans="1:14">
      <c r="A1" s="6" t="s">
        <v>0</v>
      </c>
      <c r="B1" s="6"/>
      <c r="C1" s="6"/>
      <c r="D1" s="6"/>
      <c r="E1" s="6"/>
      <c r="F1" s="6"/>
      <c r="G1" s="6"/>
      <c r="H1" s="6"/>
      <c r="I1" s="6"/>
      <c r="J1" s="6"/>
      <c r="K1" s="6"/>
      <c r="L1" s="6"/>
      <c r="M1" s="6"/>
      <c r="N1" s="6"/>
    </row>
    <row r="2" s="1" customFormat="true" ht="28" customHeight="true" spans="1:14">
      <c r="A2" s="7" t="s">
        <v>1</v>
      </c>
      <c r="B2" s="7"/>
      <c r="C2" s="7"/>
      <c r="D2" s="7"/>
      <c r="E2" s="18"/>
      <c r="F2" s="7"/>
      <c r="G2" s="7"/>
      <c r="H2" s="7"/>
      <c r="I2" s="7"/>
      <c r="J2" s="7"/>
      <c r="K2" s="7"/>
      <c r="L2" s="7"/>
      <c r="M2" s="7"/>
      <c r="N2" s="7"/>
    </row>
    <row r="3" s="1" customFormat="true" ht="47" customHeight="true" spans="1:14">
      <c r="A3" s="8" t="s">
        <v>2</v>
      </c>
      <c r="B3" s="8" t="s">
        <v>3</v>
      </c>
      <c r="C3" s="8" t="s">
        <v>4</v>
      </c>
      <c r="D3" s="8" t="s">
        <v>5</v>
      </c>
      <c r="E3" s="8" t="s">
        <v>6</v>
      </c>
      <c r="F3" s="19" t="s">
        <v>7</v>
      </c>
      <c r="G3" s="19" t="s">
        <v>8</v>
      </c>
      <c r="H3" s="8" t="s">
        <v>9</v>
      </c>
      <c r="I3" s="8" t="s">
        <v>10</v>
      </c>
      <c r="J3" s="8" t="s">
        <v>11</v>
      </c>
      <c r="K3" s="23" t="s">
        <v>12</v>
      </c>
      <c r="L3" s="23" t="s">
        <v>13</v>
      </c>
      <c r="M3" s="23" t="s">
        <v>14</v>
      </c>
      <c r="N3" s="23" t="s">
        <v>15</v>
      </c>
    </row>
    <row r="4" ht="25" customHeight="true" spans="1:14">
      <c r="A4" s="9">
        <v>1</v>
      </c>
      <c r="B4" s="10" t="s">
        <v>16</v>
      </c>
      <c r="C4" s="10">
        <v>1</v>
      </c>
      <c r="D4" s="9" t="s">
        <v>17</v>
      </c>
      <c r="E4" s="9">
        <v>20250627</v>
      </c>
      <c r="F4" s="10" t="s">
        <v>18</v>
      </c>
      <c r="G4" s="9">
        <v>3</v>
      </c>
      <c r="H4" s="9">
        <v>202510</v>
      </c>
      <c r="I4" s="9">
        <v>202510</v>
      </c>
      <c r="J4" s="9">
        <v>202512</v>
      </c>
      <c r="K4" s="24">
        <v>1988.64</v>
      </c>
      <c r="L4" s="24">
        <v>807.9</v>
      </c>
      <c r="M4" s="24">
        <v>62.16</v>
      </c>
      <c r="N4" s="24">
        <f t="shared" ref="N4:N6" si="0">SUM(K4:M4)</f>
        <v>2858.7</v>
      </c>
    </row>
    <row r="5" ht="25" customHeight="true" spans="1:14">
      <c r="A5" s="9"/>
      <c r="B5" s="10"/>
      <c r="C5" s="10">
        <v>2</v>
      </c>
      <c r="D5" s="9" t="s">
        <v>19</v>
      </c>
      <c r="E5" s="9">
        <v>20250627</v>
      </c>
      <c r="F5" s="10" t="s">
        <v>20</v>
      </c>
      <c r="G5" s="9"/>
      <c r="H5" s="9">
        <v>202510</v>
      </c>
      <c r="I5" s="9">
        <v>202510</v>
      </c>
      <c r="J5" s="9">
        <v>202512</v>
      </c>
      <c r="K5" s="24">
        <v>1988.64</v>
      </c>
      <c r="L5" s="24">
        <v>807.9</v>
      </c>
      <c r="M5" s="24">
        <v>62.16</v>
      </c>
      <c r="N5" s="24">
        <f t="shared" si="0"/>
        <v>2858.7</v>
      </c>
    </row>
    <row r="6" ht="25" customHeight="true" spans="1:14">
      <c r="A6" s="9"/>
      <c r="B6" s="10"/>
      <c r="C6" s="10">
        <v>3</v>
      </c>
      <c r="D6" s="9" t="s">
        <v>21</v>
      </c>
      <c r="E6" s="9">
        <v>20250627</v>
      </c>
      <c r="F6" s="10" t="s">
        <v>22</v>
      </c>
      <c r="G6" s="9"/>
      <c r="H6" s="9">
        <v>202510</v>
      </c>
      <c r="I6" s="9">
        <v>202510</v>
      </c>
      <c r="J6" s="9">
        <v>202512</v>
      </c>
      <c r="K6" s="24">
        <v>1988.64</v>
      </c>
      <c r="L6" s="24">
        <v>807.9</v>
      </c>
      <c r="M6" s="24">
        <v>62.16</v>
      </c>
      <c r="N6" s="24">
        <f t="shared" si="0"/>
        <v>2858.7</v>
      </c>
    </row>
    <row r="7" ht="25" customHeight="true" spans="1:14">
      <c r="A7" s="11" t="s">
        <v>23</v>
      </c>
      <c r="B7" s="11"/>
      <c r="C7" s="11"/>
      <c r="D7" s="11"/>
      <c r="E7" s="11"/>
      <c r="F7" s="8"/>
      <c r="G7" s="11"/>
      <c r="H7" s="11"/>
      <c r="I7" s="11"/>
      <c r="J7" s="11"/>
      <c r="K7" s="25">
        <f t="shared" ref="K7:N7" si="1">SUM(K4:K6)</f>
        <v>5965.92</v>
      </c>
      <c r="L7" s="25">
        <f t="shared" si="1"/>
        <v>2423.7</v>
      </c>
      <c r="M7" s="25">
        <f t="shared" si="1"/>
        <v>186.48</v>
      </c>
      <c r="N7" s="25">
        <f t="shared" si="1"/>
        <v>8576.1</v>
      </c>
    </row>
    <row r="8" ht="25" customHeight="true" spans="1:14">
      <c r="A8" s="10">
        <v>2</v>
      </c>
      <c r="B8" s="12" t="s">
        <v>24</v>
      </c>
      <c r="C8" s="12">
        <v>4</v>
      </c>
      <c r="D8" s="10" t="s">
        <v>25</v>
      </c>
      <c r="E8" s="15">
        <v>20240620</v>
      </c>
      <c r="F8" s="10" t="s">
        <v>26</v>
      </c>
      <c r="G8" s="10">
        <v>4</v>
      </c>
      <c r="H8" s="10">
        <v>202510</v>
      </c>
      <c r="I8" s="10">
        <v>202510</v>
      </c>
      <c r="J8" s="10">
        <v>202512</v>
      </c>
      <c r="K8" s="24">
        <f t="shared" ref="K8:K11" si="2">662.88*3</f>
        <v>1988.64</v>
      </c>
      <c r="L8" s="24">
        <f t="shared" ref="L8:L11" si="3">269.3*3</f>
        <v>807.9</v>
      </c>
      <c r="M8" s="24">
        <f t="shared" ref="M8:M11" si="4">20.72*3</f>
        <v>62.16</v>
      </c>
      <c r="N8" s="24">
        <f t="shared" ref="N8:N11" si="5">SUM(K8:M8)</f>
        <v>2858.7</v>
      </c>
    </row>
    <row r="9" ht="25" customHeight="true" spans="1:14">
      <c r="A9" s="10"/>
      <c r="B9" s="12"/>
      <c r="C9" s="12">
        <v>5</v>
      </c>
      <c r="D9" s="10" t="s">
        <v>27</v>
      </c>
      <c r="E9" s="15">
        <v>20240630</v>
      </c>
      <c r="F9" s="10" t="s">
        <v>28</v>
      </c>
      <c r="G9" s="10"/>
      <c r="H9" s="10">
        <v>202510</v>
      </c>
      <c r="I9" s="10">
        <v>202510</v>
      </c>
      <c r="J9" s="10">
        <v>202512</v>
      </c>
      <c r="K9" s="24">
        <f t="shared" si="2"/>
        <v>1988.64</v>
      </c>
      <c r="L9" s="24">
        <f t="shared" si="3"/>
        <v>807.9</v>
      </c>
      <c r="M9" s="24">
        <f t="shared" si="4"/>
        <v>62.16</v>
      </c>
      <c r="N9" s="24">
        <f t="shared" si="5"/>
        <v>2858.7</v>
      </c>
    </row>
    <row r="10" ht="25" customHeight="true" spans="1:14">
      <c r="A10" s="10"/>
      <c r="B10" s="12"/>
      <c r="C10" s="12">
        <v>6</v>
      </c>
      <c r="D10" s="10" t="s">
        <v>29</v>
      </c>
      <c r="E10" s="15">
        <v>20240630</v>
      </c>
      <c r="F10" s="20" t="s">
        <v>30</v>
      </c>
      <c r="G10" s="10"/>
      <c r="H10" s="10">
        <v>202510</v>
      </c>
      <c r="I10" s="10">
        <v>202510</v>
      </c>
      <c r="J10" s="10">
        <v>202512</v>
      </c>
      <c r="K10" s="24">
        <f t="shared" si="2"/>
        <v>1988.64</v>
      </c>
      <c r="L10" s="24">
        <f t="shared" si="3"/>
        <v>807.9</v>
      </c>
      <c r="M10" s="24">
        <f t="shared" si="4"/>
        <v>62.16</v>
      </c>
      <c r="N10" s="24">
        <f t="shared" si="5"/>
        <v>2858.7</v>
      </c>
    </row>
    <row r="11" ht="25" customHeight="true" spans="1:14">
      <c r="A11" s="10"/>
      <c r="B11" s="12"/>
      <c r="C11" s="12">
        <v>7</v>
      </c>
      <c r="D11" s="10" t="s">
        <v>31</v>
      </c>
      <c r="E11" s="15">
        <v>20240630</v>
      </c>
      <c r="F11" s="10" t="s">
        <v>32</v>
      </c>
      <c r="G11" s="10"/>
      <c r="H11" s="10">
        <v>202510</v>
      </c>
      <c r="I11" s="10">
        <v>202510</v>
      </c>
      <c r="J11" s="10">
        <v>202512</v>
      </c>
      <c r="K11" s="24">
        <f t="shared" si="2"/>
        <v>1988.64</v>
      </c>
      <c r="L11" s="24">
        <f t="shared" si="3"/>
        <v>807.9</v>
      </c>
      <c r="M11" s="24">
        <f t="shared" si="4"/>
        <v>62.16</v>
      </c>
      <c r="N11" s="24">
        <f t="shared" si="5"/>
        <v>2858.7</v>
      </c>
    </row>
    <row r="12" ht="25" customHeight="true" spans="1:14">
      <c r="A12" s="11" t="s">
        <v>23</v>
      </c>
      <c r="B12" s="11"/>
      <c r="C12" s="11"/>
      <c r="D12" s="11"/>
      <c r="E12" s="11"/>
      <c r="F12" s="8"/>
      <c r="G12" s="11"/>
      <c r="H12" s="11"/>
      <c r="I12" s="11"/>
      <c r="J12" s="11"/>
      <c r="K12" s="25">
        <f t="shared" ref="K12:N12" si="6">SUM(K8:K11)</f>
        <v>7954.56</v>
      </c>
      <c r="L12" s="25">
        <f t="shared" si="6"/>
        <v>3231.6</v>
      </c>
      <c r="M12" s="25">
        <f t="shared" si="6"/>
        <v>248.64</v>
      </c>
      <c r="N12" s="25">
        <f t="shared" si="6"/>
        <v>11434.8</v>
      </c>
    </row>
    <row r="13" ht="25" customHeight="true" spans="1:14">
      <c r="A13" s="9">
        <v>3</v>
      </c>
      <c r="B13" s="10" t="s">
        <v>33</v>
      </c>
      <c r="C13" s="10">
        <v>8</v>
      </c>
      <c r="D13" s="13" t="s">
        <v>34</v>
      </c>
      <c r="E13" s="9">
        <v>20240621</v>
      </c>
      <c r="F13" s="21" t="s">
        <v>35</v>
      </c>
      <c r="G13" s="21" t="s">
        <v>36</v>
      </c>
      <c r="H13" s="10">
        <v>202412</v>
      </c>
      <c r="I13" s="9">
        <v>202510</v>
      </c>
      <c r="J13" s="10">
        <v>202511</v>
      </c>
      <c r="K13" s="24">
        <f t="shared" ref="K13:K21" si="7">662.88*2</f>
        <v>1325.76</v>
      </c>
      <c r="L13" s="24">
        <f t="shared" ref="L13:L21" si="8">269.3*2</f>
        <v>538.6</v>
      </c>
      <c r="M13" s="24">
        <f t="shared" ref="M13:M21" si="9">20.72*2</f>
        <v>41.44</v>
      </c>
      <c r="N13" s="26">
        <f t="shared" ref="N13:N36" si="10">SUM(K13:M13)</f>
        <v>1905.8</v>
      </c>
    </row>
    <row r="14" ht="25" customHeight="true" spans="1:14">
      <c r="A14" s="9"/>
      <c r="B14" s="10"/>
      <c r="C14" s="10">
        <v>9</v>
      </c>
      <c r="D14" s="13" t="s">
        <v>37</v>
      </c>
      <c r="E14" s="9">
        <v>20240630</v>
      </c>
      <c r="F14" s="21" t="s">
        <v>38</v>
      </c>
      <c r="G14" s="21"/>
      <c r="H14" s="10">
        <v>202412</v>
      </c>
      <c r="I14" s="9">
        <v>202510</v>
      </c>
      <c r="J14" s="10">
        <v>202511</v>
      </c>
      <c r="K14" s="24">
        <f t="shared" si="7"/>
        <v>1325.76</v>
      </c>
      <c r="L14" s="24">
        <f t="shared" si="8"/>
        <v>538.6</v>
      </c>
      <c r="M14" s="24">
        <f t="shared" si="9"/>
        <v>41.44</v>
      </c>
      <c r="N14" s="26">
        <f t="shared" si="10"/>
        <v>1905.8</v>
      </c>
    </row>
    <row r="15" ht="25" customHeight="true" spans="1:14">
      <c r="A15" s="9"/>
      <c r="B15" s="10"/>
      <c r="C15" s="10">
        <v>10</v>
      </c>
      <c r="D15" s="13" t="s">
        <v>39</v>
      </c>
      <c r="E15" s="9">
        <v>20240617</v>
      </c>
      <c r="F15" s="21" t="s">
        <v>40</v>
      </c>
      <c r="G15" s="21"/>
      <c r="H15" s="10">
        <v>202412</v>
      </c>
      <c r="I15" s="9">
        <v>202510</v>
      </c>
      <c r="J15" s="10">
        <v>202511</v>
      </c>
      <c r="K15" s="24">
        <f t="shared" si="7"/>
        <v>1325.76</v>
      </c>
      <c r="L15" s="24">
        <f t="shared" si="8"/>
        <v>538.6</v>
      </c>
      <c r="M15" s="24">
        <f t="shared" si="9"/>
        <v>41.44</v>
      </c>
      <c r="N15" s="26">
        <f t="shared" si="10"/>
        <v>1905.8</v>
      </c>
    </row>
    <row r="16" ht="25" customHeight="true" spans="1:14">
      <c r="A16" s="9"/>
      <c r="B16" s="10"/>
      <c r="C16" s="10">
        <v>11</v>
      </c>
      <c r="D16" s="13" t="s">
        <v>41</v>
      </c>
      <c r="E16" s="9">
        <v>20240625</v>
      </c>
      <c r="F16" s="21" t="s">
        <v>42</v>
      </c>
      <c r="G16" s="21"/>
      <c r="H16" s="10">
        <v>202412</v>
      </c>
      <c r="I16" s="9">
        <v>202510</v>
      </c>
      <c r="J16" s="10">
        <v>202511</v>
      </c>
      <c r="K16" s="24">
        <f t="shared" si="7"/>
        <v>1325.76</v>
      </c>
      <c r="L16" s="24">
        <f t="shared" si="8"/>
        <v>538.6</v>
      </c>
      <c r="M16" s="24">
        <f t="shared" si="9"/>
        <v>41.44</v>
      </c>
      <c r="N16" s="26">
        <f t="shared" si="10"/>
        <v>1905.8</v>
      </c>
    </row>
    <row r="17" ht="25" customHeight="true" spans="1:14">
      <c r="A17" s="9"/>
      <c r="B17" s="10"/>
      <c r="C17" s="10">
        <v>12</v>
      </c>
      <c r="D17" s="13" t="s">
        <v>43</v>
      </c>
      <c r="E17" s="9">
        <v>20240617</v>
      </c>
      <c r="F17" s="21" t="s">
        <v>44</v>
      </c>
      <c r="G17" s="21"/>
      <c r="H17" s="10">
        <v>202412</v>
      </c>
      <c r="I17" s="9">
        <v>202510</v>
      </c>
      <c r="J17" s="10">
        <v>202511</v>
      </c>
      <c r="K17" s="24">
        <f t="shared" si="7"/>
        <v>1325.76</v>
      </c>
      <c r="L17" s="24">
        <f t="shared" si="8"/>
        <v>538.6</v>
      </c>
      <c r="M17" s="24">
        <f t="shared" si="9"/>
        <v>41.44</v>
      </c>
      <c r="N17" s="26">
        <f t="shared" si="10"/>
        <v>1905.8</v>
      </c>
    </row>
    <row r="18" ht="25" customHeight="true" spans="1:14">
      <c r="A18" s="9"/>
      <c r="B18" s="10"/>
      <c r="C18" s="10">
        <v>13</v>
      </c>
      <c r="D18" s="13" t="s">
        <v>45</v>
      </c>
      <c r="E18" s="9">
        <v>20240701</v>
      </c>
      <c r="F18" s="21" t="s">
        <v>46</v>
      </c>
      <c r="G18" s="21"/>
      <c r="H18" s="10">
        <v>202412</v>
      </c>
      <c r="I18" s="9">
        <v>202510</v>
      </c>
      <c r="J18" s="10">
        <v>202511</v>
      </c>
      <c r="K18" s="24">
        <f t="shared" si="7"/>
        <v>1325.76</v>
      </c>
      <c r="L18" s="24">
        <f t="shared" si="8"/>
        <v>538.6</v>
      </c>
      <c r="M18" s="24">
        <f t="shared" si="9"/>
        <v>41.44</v>
      </c>
      <c r="N18" s="26">
        <f t="shared" si="10"/>
        <v>1905.8</v>
      </c>
    </row>
    <row r="19" ht="25" customHeight="true" spans="1:14">
      <c r="A19" s="9"/>
      <c r="B19" s="10"/>
      <c r="C19" s="10">
        <v>14</v>
      </c>
      <c r="D19" s="13" t="s">
        <v>47</v>
      </c>
      <c r="E19" s="9">
        <v>20240710</v>
      </c>
      <c r="F19" s="21" t="s">
        <v>48</v>
      </c>
      <c r="G19" s="21"/>
      <c r="H19" s="10">
        <v>202412</v>
      </c>
      <c r="I19" s="9">
        <v>202510</v>
      </c>
      <c r="J19" s="10">
        <v>202511</v>
      </c>
      <c r="K19" s="24">
        <f t="shared" si="7"/>
        <v>1325.76</v>
      </c>
      <c r="L19" s="24">
        <f t="shared" si="8"/>
        <v>538.6</v>
      </c>
      <c r="M19" s="24">
        <f t="shared" si="9"/>
        <v>41.44</v>
      </c>
      <c r="N19" s="26">
        <f t="shared" si="10"/>
        <v>1905.8</v>
      </c>
    </row>
    <row r="20" ht="25" customHeight="true" spans="1:14">
      <c r="A20" s="9"/>
      <c r="B20" s="10"/>
      <c r="C20" s="10">
        <v>15</v>
      </c>
      <c r="D20" s="13" t="s">
        <v>49</v>
      </c>
      <c r="E20" s="9">
        <v>20240616</v>
      </c>
      <c r="F20" s="21" t="s">
        <v>50</v>
      </c>
      <c r="G20" s="21"/>
      <c r="H20" s="10">
        <v>202412</v>
      </c>
      <c r="I20" s="9">
        <v>202510</v>
      </c>
      <c r="J20" s="10">
        <v>202511</v>
      </c>
      <c r="K20" s="24">
        <f t="shared" si="7"/>
        <v>1325.76</v>
      </c>
      <c r="L20" s="24">
        <f t="shared" si="8"/>
        <v>538.6</v>
      </c>
      <c r="M20" s="24">
        <f t="shared" si="9"/>
        <v>41.44</v>
      </c>
      <c r="N20" s="26">
        <f t="shared" si="10"/>
        <v>1905.8</v>
      </c>
    </row>
    <row r="21" ht="25" customHeight="true" spans="1:14">
      <c r="A21" s="9"/>
      <c r="B21" s="10"/>
      <c r="C21" s="10">
        <v>16</v>
      </c>
      <c r="D21" s="13" t="s">
        <v>51</v>
      </c>
      <c r="E21" s="9">
        <v>20240625</v>
      </c>
      <c r="F21" s="21" t="s">
        <v>52</v>
      </c>
      <c r="G21" s="21"/>
      <c r="H21" s="10">
        <v>202412</v>
      </c>
      <c r="I21" s="9">
        <v>202510</v>
      </c>
      <c r="J21" s="10">
        <v>202511</v>
      </c>
      <c r="K21" s="24">
        <f t="shared" si="7"/>
        <v>1325.76</v>
      </c>
      <c r="L21" s="24">
        <f t="shared" si="8"/>
        <v>538.6</v>
      </c>
      <c r="M21" s="24">
        <f t="shared" si="9"/>
        <v>41.44</v>
      </c>
      <c r="N21" s="26">
        <f t="shared" si="10"/>
        <v>1905.8</v>
      </c>
    </row>
    <row r="22" ht="25" customHeight="true" spans="1:14">
      <c r="A22" s="9"/>
      <c r="B22" s="10"/>
      <c r="C22" s="10">
        <v>17</v>
      </c>
      <c r="D22" s="14" t="s">
        <v>53</v>
      </c>
      <c r="E22" s="16">
        <v>20250630</v>
      </c>
      <c r="F22" s="21" t="s">
        <v>54</v>
      </c>
      <c r="G22" s="21"/>
      <c r="H22" s="16">
        <v>202510</v>
      </c>
      <c r="I22" s="9">
        <v>202510</v>
      </c>
      <c r="J22" s="10">
        <v>202512</v>
      </c>
      <c r="K22" s="24">
        <f t="shared" ref="K22:K28" si="11">662.88*3</f>
        <v>1988.64</v>
      </c>
      <c r="L22" s="24">
        <f t="shared" ref="L22:L28" si="12">269.3*3</f>
        <v>807.9</v>
      </c>
      <c r="M22" s="24">
        <f t="shared" ref="M22:M28" si="13">20.72*3</f>
        <v>62.16</v>
      </c>
      <c r="N22" s="26">
        <f t="shared" si="10"/>
        <v>2858.7</v>
      </c>
    </row>
    <row r="23" ht="25" customHeight="true" spans="1:14">
      <c r="A23" s="9"/>
      <c r="B23" s="10"/>
      <c r="C23" s="10">
        <v>18</v>
      </c>
      <c r="D23" s="14" t="s">
        <v>55</v>
      </c>
      <c r="E23" s="16">
        <v>20250627</v>
      </c>
      <c r="F23" s="21" t="s">
        <v>56</v>
      </c>
      <c r="G23" s="21"/>
      <c r="H23" s="16">
        <v>202510</v>
      </c>
      <c r="I23" s="9">
        <v>202510</v>
      </c>
      <c r="J23" s="10">
        <v>202512</v>
      </c>
      <c r="K23" s="24">
        <f t="shared" si="11"/>
        <v>1988.64</v>
      </c>
      <c r="L23" s="24">
        <f t="shared" si="12"/>
        <v>807.9</v>
      </c>
      <c r="M23" s="24">
        <f t="shared" si="13"/>
        <v>62.16</v>
      </c>
      <c r="N23" s="26">
        <f t="shared" si="10"/>
        <v>2858.7</v>
      </c>
    </row>
    <row r="24" ht="25" customHeight="true" spans="1:14">
      <c r="A24" s="9"/>
      <c r="B24" s="10"/>
      <c r="C24" s="10">
        <v>19</v>
      </c>
      <c r="D24" s="14" t="s">
        <v>57</v>
      </c>
      <c r="E24" s="16">
        <v>20240630</v>
      </c>
      <c r="F24" s="21" t="s">
        <v>58</v>
      </c>
      <c r="G24" s="21"/>
      <c r="H24" s="16">
        <v>202510</v>
      </c>
      <c r="I24" s="9">
        <v>202510</v>
      </c>
      <c r="J24" s="10">
        <v>202512</v>
      </c>
      <c r="K24" s="24">
        <f t="shared" si="11"/>
        <v>1988.64</v>
      </c>
      <c r="L24" s="24">
        <f t="shared" si="12"/>
        <v>807.9</v>
      </c>
      <c r="M24" s="24">
        <f t="shared" si="13"/>
        <v>62.16</v>
      </c>
      <c r="N24" s="26">
        <f t="shared" si="10"/>
        <v>2858.7</v>
      </c>
    </row>
    <row r="25" ht="25" customHeight="true" spans="1:14">
      <c r="A25" s="9"/>
      <c r="B25" s="10"/>
      <c r="C25" s="10">
        <v>20</v>
      </c>
      <c r="D25" s="14" t="s">
        <v>59</v>
      </c>
      <c r="E25" s="16">
        <v>20250616</v>
      </c>
      <c r="F25" s="21" t="s">
        <v>60</v>
      </c>
      <c r="G25" s="21"/>
      <c r="H25" s="16">
        <v>202510</v>
      </c>
      <c r="I25" s="9">
        <v>202510</v>
      </c>
      <c r="J25" s="10">
        <v>202512</v>
      </c>
      <c r="K25" s="24">
        <f t="shared" si="11"/>
        <v>1988.64</v>
      </c>
      <c r="L25" s="24">
        <f t="shared" si="12"/>
        <v>807.9</v>
      </c>
      <c r="M25" s="24">
        <f t="shared" si="13"/>
        <v>62.16</v>
      </c>
      <c r="N25" s="26">
        <f t="shared" si="10"/>
        <v>2858.7</v>
      </c>
    </row>
    <row r="26" ht="25" customHeight="true" spans="1:14">
      <c r="A26" s="9"/>
      <c r="B26" s="10"/>
      <c r="C26" s="10">
        <v>21</v>
      </c>
      <c r="D26" s="14" t="s">
        <v>61</v>
      </c>
      <c r="E26" s="16">
        <v>20240615</v>
      </c>
      <c r="F26" s="21" t="s">
        <v>62</v>
      </c>
      <c r="G26" s="21"/>
      <c r="H26" s="16">
        <v>202510</v>
      </c>
      <c r="I26" s="9">
        <v>202510</v>
      </c>
      <c r="J26" s="10">
        <v>202512</v>
      </c>
      <c r="K26" s="24">
        <f t="shared" si="11"/>
        <v>1988.64</v>
      </c>
      <c r="L26" s="24">
        <f t="shared" si="12"/>
        <v>807.9</v>
      </c>
      <c r="M26" s="24">
        <f t="shared" si="13"/>
        <v>62.16</v>
      </c>
      <c r="N26" s="26">
        <f t="shared" si="10"/>
        <v>2858.7</v>
      </c>
    </row>
    <row r="27" ht="25" customHeight="true" spans="1:14">
      <c r="A27" s="9"/>
      <c r="B27" s="10"/>
      <c r="C27" s="10">
        <v>22</v>
      </c>
      <c r="D27" s="14" t="s">
        <v>63</v>
      </c>
      <c r="E27" s="16">
        <v>20240613</v>
      </c>
      <c r="F27" s="21" t="s">
        <v>60</v>
      </c>
      <c r="G27" s="21"/>
      <c r="H27" s="16">
        <v>202510</v>
      </c>
      <c r="I27" s="9">
        <v>202510</v>
      </c>
      <c r="J27" s="10">
        <v>202512</v>
      </c>
      <c r="K27" s="24">
        <f t="shared" si="11"/>
        <v>1988.64</v>
      </c>
      <c r="L27" s="24">
        <f t="shared" si="12"/>
        <v>807.9</v>
      </c>
      <c r="M27" s="24">
        <f t="shared" si="13"/>
        <v>62.16</v>
      </c>
      <c r="N27" s="26">
        <f t="shared" si="10"/>
        <v>2858.7</v>
      </c>
    </row>
    <row r="28" ht="25" customHeight="true" spans="1:14">
      <c r="A28" s="9"/>
      <c r="B28" s="10"/>
      <c r="C28" s="10">
        <v>23</v>
      </c>
      <c r="D28" s="14" t="s">
        <v>64</v>
      </c>
      <c r="E28" s="16">
        <v>20240618</v>
      </c>
      <c r="F28" s="21" t="s">
        <v>65</v>
      </c>
      <c r="G28" s="21"/>
      <c r="H28" s="16">
        <v>202510</v>
      </c>
      <c r="I28" s="9">
        <v>202510</v>
      </c>
      <c r="J28" s="10">
        <v>202512</v>
      </c>
      <c r="K28" s="24">
        <f t="shared" si="11"/>
        <v>1988.64</v>
      </c>
      <c r="L28" s="24">
        <f t="shared" si="12"/>
        <v>807.9</v>
      </c>
      <c r="M28" s="24">
        <f t="shared" si="13"/>
        <v>62.16</v>
      </c>
      <c r="N28" s="26">
        <f t="shared" si="10"/>
        <v>2858.7</v>
      </c>
    </row>
    <row r="29" ht="25" customHeight="true" spans="1:14">
      <c r="A29" s="9"/>
      <c r="B29" s="10"/>
      <c r="C29" s="10">
        <v>24</v>
      </c>
      <c r="D29" s="14" t="s">
        <v>66</v>
      </c>
      <c r="E29" s="16">
        <v>20250623</v>
      </c>
      <c r="F29" s="21" t="s">
        <v>67</v>
      </c>
      <c r="G29" s="21"/>
      <c r="H29" s="16">
        <v>202510</v>
      </c>
      <c r="I29" s="9">
        <v>202510</v>
      </c>
      <c r="J29" s="10">
        <v>202512</v>
      </c>
      <c r="K29" s="24">
        <v>1988.64</v>
      </c>
      <c r="L29" s="24">
        <v>807.9</v>
      </c>
      <c r="M29" s="24">
        <v>62.16</v>
      </c>
      <c r="N29" s="26">
        <f t="shared" si="10"/>
        <v>2858.7</v>
      </c>
    </row>
    <row r="30" ht="25" customHeight="true" spans="1:14">
      <c r="A30" s="9"/>
      <c r="B30" s="10"/>
      <c r="C30" s="10">
        <v>25</v>
      </c>
      <c r="D30" s="14" t="s">
        <v>68</v>
      </c>
      <c r="E30" s="16">
        <v>20240712</v>
      </c>
      <c r="F30" s="21" t="s">
        <v>69</v>
      </c>
      <c r="G30" s="21"/>
      <c r="H30" s="16">
        <v>202510</v>
      </c>
      <c r="I30" s="9">
        <v>202510</v>
      </c>
      <c r="J30" s="10">
        <v>202512</v>
      </c>
      <c r="K30" s="24">
        <v>1988.64</v>
      </c>
      <c r="L30" s="24">
        <v>807.9</v>
      </c>
      <c r="M30" s="24">
        <v>62.16</v>
      </c>
      <c r="N30" s="26">
        <f t="shared" si="10"/>
        <v>2858.7</v>
      </c>
    </row>
    <row r="31" ht="25" customHeight="true" spans="1:14">
      <c r="A31" s="9"/>
      <c r="B31" s="10"/>
      <c r="C31" s="10">
        <v>26</v>
      </c>
      <c r="D31" s="14" t="s">
        <v>70</v>
      </c>
      <c r="E31" s="15">
        <v>20250701</v>
      </c>
      <c r="F31" s="15" t="s">
        <v>71</v>
      </c>
      <c r="G31" s="21"/>
      <c r="H31" s="16">
        <v>202510</v>
      </c>
      <c r="I31" s="9">
        <v>202510</v>
      </c>
      <c r="J31" s="10">
        <v>202512</v>
      </c>
      <c r="K31" s="24">
        <v>1988.64</v>
      </c>
      <c r="L31" s="24">
        <v>807.9</v>
      </c>
      <c r="M31" s="24">
        <v>62.16</v>
      </c>
      <c r="N31" s="26">
        <f t="shared" si="10"/>
        <v>2858.7</v>
      </c>
    </row>
    <row r="32" ht="25" customHeight="true" spans="1:14">
      <c r="A32" s="9"/>
      <c r="B32" s="10"/>
      <c r="C32" s="10">
        <v>27</v>
      </c>
      <c r="D32" s="14" t="s">
        <v>72</v>
      </c>
      <c r="E32" s="15">
        <v>20250630</v>
      </c>
      <c r="F32" s="15" t="s">
        <v>73</v>
      </c>
      <c r="G32" s="21"/>
      <c r="H32" s="16">
        <v>202510</v>
      </c>
      <c r="I32" s="9">
        <v>202510</v>
      </c>
      <c r="J32" s="10">
        <v>202512</v>
      </c>
      <c r="K32" s="24">
        <v>1988.64</v>
      </c>
      <c r="L32" s="24">
        <v>807.9</v>
      </c>
      <c r="M32" s="24">
        <v>62.16</v>
      </c>
      <c r="N32" s="26">
        <f t="shared" si="10"/>
        <v>2858.7</v>
      </c>
    </row>
    <row r="33" ht="25" customHeight="true" spans="1:14">
      <c r="A33" s="9"/>
      <c r="B33" s="10"/>
      <c r="C33" s="10">
        <v>28</v>
      </c>
      <c r="D33" s="14" t="s">
        <v>74</v>
      </c>
      <c r="E33" s="15">
        <v>20250630</v>
      </c>
      <c r="F33" s="15" t="s">
        <v>75</v>
      </c>
      <c r="G33" s="21"/>
      <c r="H33" s="16">
        <v>202510</v>
      </c>
      <c r="I33" s="9">
        <v>202510</v>
      </c>
      <c r="J33" s="10">
        <v>202512</v>
      </c>
      <c r="K33" s="24">
        <v>1988.64</v>
      </c>
      <c r="L33" s="24">
        <v>807.9</v>
      </c>
      <c r="M33" s="24">
        <v>62.16</v>
      </c>
      <c r="N33" s="26">
        <f t="shared" si="10"/>
        <v>2858.7</v>
      </c>
    </row>
    <row r="34" ht="25" customHeight="true" spans="1:14">
      <c r="A34" s="9"/>
      <c r="B34" s="10"/>
      <c r="C34" s="10">
        <v>29</v>
      </c>
      <c r="D34" s="14" t="s">
        <v>76</v>
      </c>
      <c r="E34" s="15">
        <v>20250619</v>
      </c>
      <c r="F34" s="15" t="s">
        <v>77</v>
      </c>
      <c r="G34" s="21"/>
      <c r="H34" s="16">
        <v>202510</v>
      </c>
      <c r="I34" s="9">
        <v>202510</v>
      </c>
      <c r="J34" s="10">
        <v>202512</v>
      </c>
      <c r="K34" s="24">
        <v>1988.64</v>
      </c>
      <c r="L34" s="24">
        <v>807.9</v>
      </c>
      <c r="M34" s="24">
        <v>62.16</v>
      </c>
      <c r="N34" s="26">
        <f t="shared" si="10"/>
        <v>2858.7</v>
      </c>
    </row>
    <row r="35" ht="25" customHeight="true" spans="1:14">
      <c r="A35" s="9"/>
      <c r="B35" s="10"/>
      <c r="C35" s="10">
        <v>30</v>
      </c>
      <c r="D35" s="14" t="s">
        <v>78</v>
      </c>
      <c r="E35" s="15">
        <v>20250630</v>
      </c>
      <c r="F35" s="15" t="s">
        <v>79</v>
      </c>
      <c r="G35" s="21"/>
      <c r="H35" s="16">
        <v>202510</v>
      </c>
      <c r="I35" s="9">
        <v>202510</v>
      </c>
      <c r="J35" s="10">
        <v>202512</v>
      </c>
      <c r="K35" s="24">
        <v>1988.64</v>
      </c>
      <c r="L35" s="24">
        <v>807.9</v>
      </c>
      <c r="M35" s="24">
        <v>62.16</v>
      </c>
      <c r="N35" s="26">
        <f t="shared" si="10"/>
        <v>2858.7</v>
      </c>
    </row>
    <row r="36" ht="25" customHeight="true" spans="1:14">
      <c r="A36" s="9"/>
      <c r="B36" s="10"/>
      <c r="C36" s="10">
        <v>31</v>
      </c>
      <c r="D36" s="14" t="s">
        <v>80</v>
      </c>
      <c r="E36" s="16">
        <v>20250627</v>
      </c>
      <c r="F36" s="21" t="s">
        <v>81</v>
      </c>
      <c r="G36" s="21"/>
      <c r="H36" s="16">
        <v>202510</v>
      </c>
      <c r="I36" s="9">
        <v>202510</v>
      </c>
      <c r="J36" s="10">
        <v>202512</v>
      </c>
      <c r="K36" s="24">
        <v>1988.64</v>
      </c>
      <c r="L36" s="24">
        <v>807.9</v>
      </c>
      <c r="M36" s="24">
        <v>62.16</v>
      </c>
      <c r="N36" s="26">
        <f t="shared" si="10"/>
        <v>2858.7</v>
      </c>
    </row>
    <row r="37" ht="25" customHeight="true" spans="1:14">
      <c r="A37" s="11" t="s">
        <v>23</v>
      </c>
      <c r="B37" s="11"/>
      <c r="C37" s="11"/>
      <c r="D37" s="11"/>
      <c r="E37" s="11"/>
      <c r="F37" s="19"/>
      <c r="G37" s="19"/>
      <c r="H37" s="11"/>
      <c r="I37" s="11"/>
      <c r="J37" s="11"/>
      <c r="K37" s="25">
        <f t="shared" ref="K37:N37" si="14">SUM(K13:K36)</f>
        <v>41761.44</v>
      </c>
      <c r="L37" s="25">
        <f t="shared" si="14"/>
        <v>16965.9</v>
      </c>
      <c r="M37" s="25">
        <f t="shared" si="14"/>
        <v>1305.36</v>
      </c>
      <c r="N37" s="25">
        <f t="shared" si="14"/>
        <v>60032.7</v>
      </c>
    </row>
    <row r="38" ht="25" customHeight="true" spans="1:14">
      <c r="A38" s="9">
        <v>4</v>
      </c>
      <c r="B38" s="10" t="s">
        <v>82</v>
      </c>
      <c r="C38" s="10">
        <v>32</v>
      </c>
      <c r="D38" s="15" t="s">
        <v>83</v>
      </c>
      <c r="E38" s="16">
        <v>20240620</v>
      </c>
      <c r="F38" s="15" t="s">
        <v>84</v>
      </c>
      <c r="G38" s="13">
        <v>3</v>
      </c>
      <c r="H38" s="9">
        <v>202504</v>
      </c>
      <c r="I38" s="9">
        <v>202510</v>
      </c>
      <c r="J38" s="10">
        <v>202512</v>
      </c>
      <c r="K38" s="24">
        <f t="shared" ref="K38:K40" si="15">662.88*3</f>
        <v>1988.64</v>
      </c>
      <c r="L38" s="24">
        <f t="shared" ref="L38:L40" si="16">269.3*3</f>
        <v>807.9</v>
      </c>
      <c r="M38" s="24">
        <f t="shared" ref="M38:M40" si="17">20.72*3</f>
        <v>62.16</v>
      </c>
      <c r="N38" s="24">
        <f t="shared" ref="N38:N40" si="18">SUM(K38:M38)</f>
        <v>2858.7</v>
      </c>
    </row>
    <row r="39" ht="25" customHeight="true" spans="1:14">
      <c r="A39" s="9"/>
      <c r="B39" s="10"/>
      <c r="C39" s="10">
        <v>33</v>
      </c>
      <c r="D39" s="9" t="s">
        <v>85</v>
      </c>
      <c r="E39" s="13">
        <v>20250630</v>
      </c>
      <c r="F39" s="16" t="s">
        <v>86</v>
      </c>
      <c r="G39" s="13"/>
      <c r="H39" s="13">
        <v>202510</v>
      </c>
      <c r="I39" s="9">
        <v>202510</v>
      </c>
      <c r="J39" s="10">
        <v>202512</v>
      </c>
      <c r="K39" s="24">
        <f t="shared" si="15"/>
        <v>1988.64</v>
      </c>
      <c r="L39" s="24">
        <f t="shared" si="16"/>
        <v>807.9</v>
      </c>
      <c r="M39" s="24">
        <f t="shared" si="17"/>
        <v>62.16</v>
      </c>
      <c r="N39" s="24">
        <f t="shared" si="18"/>
        <v>2858.7</v>
      </c>
    </row>
    <row r="40" ht="25" customHeight="true" spans="1:14">
      <c r="A40" s="9"/>
      <c r="B40" s="10"/>
      <c r="C40" s="10">
        <v>34</v>
      </c>
      <c r="D40" s="9" t="s">
        <v>87</v>
      </c>
      <c r="E40" s="13">
        <v>20250627</v>
      </c>
      <c r="F40" s="16" t="s">
        <v>88</v>
      </c>
      <c r="G40" s="13"/>
      <c r="H40" s="13">
        <v>202510</v>
      </c>
      <c r="I40" s="9">
        <v>202510</v>
      </c>
      <c r="J40" s="10">
        <v>202512</v>
      </c>
      <c r="K40" s="24">
        <f t="shared" si="15"/>
        <v>1988.64</v>
      </c>
      <c r="L40" s="24">
        <f t="shared" si="16"/>
        <v>807.9</v>
      </c>
      <c r="M40" s="24">
        <f t="shared" si="17"/>
        <v>62.16</v>
      </c>
      <c r="N40" s="24">
        <f t="shared" si="18"/>
        <v>2858.7</v>
      </c>
    </row>
    <row r="41" ht="25" customHeight="true" spans="1:14">
      <c r="A41" s="11" t="s">
        <v>23</v>
      </c>
      <c r="B41" s="11"/>
      <c r="C41" s="11"/>
      <c r="D41" s="11"/>
      <c r="E41" s="11"/>
      <c r="F41" s="19"/>
      <c r="G41" s="19"/>
      <c r="H41" s="11"/>
      <c r="I41" s="11"/>
      <c r="J41" s="11"/>
      <c r="K41" s="25">
        <f t="shared" ref="K41:N41" si="19">SUM(K38:K40)</f>
        <v>5965.92</v>
      </c>
      <c r="L41" s="25">
        <f t="shared" si="19"/>
        <v>2423.7</v>
      </c>
      <c r="M41" s="25">
        <f t="shared" si="19"/>
        <v>186.48</v>
      </c>
      <c r="N41" s="25">
        <f t="shared" si="19"/>
        <v>8576.1</v>
      </c>
    </row>
    <row r="42" ht="25" customHeight="true" spans="1:14">
      <c r="A42" s="9">
        <v>5</v>
      </c>
      <c r="B42" s="10" t="s">
        <v>89</v>
      </c>
      <c r="C42" s="10">
        <v>35</v>
      </c>
      <c r="D42" s="13" t="s">
        <v>90</v>
      </c>
      <c r="E42" s="16">
        <v>20240630</v>
      </c>
      <c r="F42" s="16" t="s">
        <v>91</v>
      </c>
      <c r="G42" s="16">
        <v>2</v>
      </c>
      <c r="H42" s="10">
        <v>202501</v>
      </c>
      <c r="I42" s="9">
        <v>202510</v>
      </c>
      <c r="J42" s="10">
        <v>202512</v>
      </c>
      <c r="K42" s="24">
        <f t="shared" ref="K42:K46" si="20">662.88*3</f>
        <v>1988.64</v>
      </c>
      <c r="L42" s="24">
        <f t="shared" ref="L42:L46" si="21">269.3*3</f>
        <v>807.9</v>
      </c>
      <c r="M42" s="24">
        <f t="shared" ref="M42:M46" si="22">20.72*3</f>
        <v>62.16</v>
      </c>
      <c r="N42" s="24">
        <f t="shared" ref="N42:N47" si="23">SUM(K42:M42)</f>
        <v>2858.7</v>
      </c>
    </row>
    <row r="43" ht="25" customHeight="true" spans="1:14">
      <c r="A43" s="9"/>
      <c r="B43" s="10"/>
      <c r="C43" s="10">
        <v>36</v>
      </c>
      <c r="D43" s="13" t="s">
        <v>92</v>
      </c>
      <c r="E43" s="16">
        <v>20240630</v>
      </c>
      <c r="F43" s="16" t="s">
        <v>60</v>
      </c>
      <c r="G43" s="16"/>
      <c r="H43" s="10">
        <v>202503</v>
      </c>
      <c r="I43" s="9">
        <v>202510</v>
      </c>
      <c r="J43" s="10">
        <v>202512</v>
      </c>
      <c r="K43" s="24">
        <f t="shared" si="20"/>
        <v>1988.64</v>
      </c>
      <c r="L43" s="24">
        <f t="shared" si="21"/>
        <v>807.9</v>
      </c>
      <c r="M43" s="24">
        <f t="shared" si="22"/>
        <v>62.16</v>
      </c>
      <c r="N43" s="24">
        <f t="shared" si="23"/>
        <v>2858.7</v>
      </c>
    </row>
    <row r="44" ht="25" customHeight="true" spans="1:14">
      <c r="A44" s="11" t="s">
        <v>23</v>
      </c>
      <c r="B44" s="11"/>
      <c r="C44" s="11"/>
      <c r="D44" s="11"/>
      <c r="E44" s="11"/>
      <c r="F44" s="19"/>
      <c r="G44" s="19"/>
      <c r="H44" s="11"/>
      <c r="I44" s="11"/>
      <c r="J44" s="11"/>
      <c r="K44" s="25">
        <f t="shared" ref="K44:N44" si="24">SUM(K42:K43)</f>
        <v>3977.28</v>
      </c>
      <c r="L44" s="25">
        <f t="shared" si="24"/>
        <v>1615.8</v>
      </c>
      <c r="M44" s="25">
        <f t="shared" si="24"/>
        <v>124.32</v>
      </c>
      <c r="N44" s="25">
        <f t="shared" si="24"/>
        <v>5717.4</v>
      </c>
    </row>
    <row r="45" ht="25" customHeight="true" spans="1:14">
      <c r="A45" s="9">
        <v>6</v>
      </c>
      <c r="B45" s="10" t="s">
        <v>93</v>
      </c>
      <c r="C45" s="10">
        <v>37</v>
      </c>
      <c r="D45" s="13" t="s">
        <v>94</v>
      </c>
      <c r="E45" s="9">
        <v>20240620</v>
      </c>
      <c r="F45" s="16" t="s">
        <v>95</v>
      </c>
      <c r="G45" s="13">
        <v>3</v>
      </c>
      <c r="H45" s="10">
        <v>202503</v>
      </c>
      <c r="I45" s="9">
        <v>202510</v>
      </c>
      <c r="J45" s="10">
        <v>202512</v>
      </c>
      <c r="K45" s="24">
        <f t="shared" si="20"/>
        <v>1988.64</v>
      </c>
      <c r="L45" s="24">
        <f t="shared" si="21"/>
        <v>807.9</v>
      </c>
      <c r="M45" s="24">
        <f t="shared" si="22"/>
        <v>62.16</v>
      </c>
      <c r="N45" s="24">
        <f t="shared" si="23"/>
        <v>2858.7</v>
      </c>
    </row>
    <row r="46" ht="25" customHeight="true" spans="1:14">
      <c r="A46" s="9"/>
      <c r="B46" s="10"/>
      <c r="C46" s="10">
        <v>38</v>
      </c>
      <c r="D46" s="13" t="s">
        <v>96</v>
      </c>
      <c r="E46" s="9">
        <v>20250605</v>
      </c>
      <c r="F46" s="16" t="s">
        <v>97</v>
      </c>
      <c r="G46" s="13"/>
      <c r="H46" s="10">
        <v>202507</v>
      </c>
      <c r="I46" s="9">
        <v>202510</v>
      </c>
      <c r="J46" s="10">
        <v>202512</v>
      </c>
      <c r="K46" s="24">
        <f t="shared" si="20"/>
        <v>1988.64</v>
      </c>
      <c r="L46" s="24">
        <f t="shared" si="21"/>
        <v>807.9</v>
      </c>
      <c r="M46" s="24">
        <f t="shared" si="22"/>
        <v>62.16</v>
      </c>
      <c r="N46" s="24">
        <f t="shared" si="23"/>
        <v>2858.7</v>
      </c>
    </row>
    <row r="47" ht="25" customHeight="true" spans="1:14">
      <c r="A47" s="9"/>
      <c r="B47" s="10"/>
      <c r="C47" s="10">
        <v>39</v>
      </c>
      <c r="D47" s="15" t="s">
        <v>98</v>
      </c>
      <c r="E47" s="15">
        <v>20250628</v>
      </c>
      <c r="F47" s="15" t="s">
        <v>99</v>
      </c>
      <c r="G47" s="13"/>
      <c r="H47" s="15">
        <v>202511</v>
      </c>
      <c r="I47" s="9">
        <v>202511</v>
      </c>
      <c r="J47" s="10">
        <v>202512</v>
      </c>
      <c r="K47" s="24">
        <f>662.88*2</f>
        <v>1325.76</v>
      </c>
      <c r="L47" s="24">
        <f>269.3*2</f>
        <v>538.6</v>
      </c>
      <c r="M47" s="24">
        <f>20.72*2</f>
        <v>41.44</v>
      </c>
      <c r="N47" s="24">
        <f t="shared" si="23"/>
        <v>1905.8</v>
      </c>
    </row>
    <row r="48" ht="25" customHeight="true" spans="1:14">
      <c r="A48" s="11" t="s">
        <v>23</v>
      </c>
      <c r="B48" s="11"/>
      <c r="C48" s="11"/>
      <c r="D48" s="11"/>
      <c r="E48" s="11"/>
      <c r="F48" s="19"/>
      <c r="G48" s="19"/>
      <c r="H48" s="11"/>
      <c r="I48" s="11"/>
      <c r="J48" s="11"/>
      <c r="K48" s="25">
        <f t="shared" ref="K48:N48" si="25">SUM(K45:K47)</f>
        <v>5303.04</v>
      </c>
      <c r="L48" s="25">
        <f t="shared" si="25"/>
        <v>2154.4</v>
      </c>
      <c r="M48" s="25">
        <f t="shared" si="25"/>
        <v>165.76</v>
      </c>
      <c r="N48" s="25">
        <f t="shared" si="25"/>
        <v>7623.2</v>
      </c>
    </row>
    <row r="49" ht="25" customHeight="true" spans="1:14">
      <c r="A49" s="9">
        <v>7</v>
      </c>
      <c r="B49" s="10" t="s">
        <v>100</v>
      </c>
      <c r="C49" s="10">
        <v>40</v>
      </c>
      <c r="D49" s="13" t="s">
        <v>101</v>
      </c>
      <c r="E49" s="16">
        <v>20240615</v>
      </c>
      <c r="F49" s="16" t="s">
        <v>102</v>
      </c>
      <c r="G49" s="13">
        <v>2</v>
      </c>
      <c r="H49" s="10">
        <v>202506</v>
      </c>
      <c r="I49" s="9">
        <v>202510</v>
      </c>
      <c r="J49" s="10">
        <v>202512</v>
      </c>
      <c r="K49" s="24">
        <f t="shared" ref="K49:K54" si="26">662.88*3</f>
        <v>1988.64</v>
      </c>
      <c r="L49" s="24">
        <f t="shared" ref="L49:L54" si="27">269.3*3</f>
        <v>807.9</v>
      </c>
      <c r="M49" s="24">
        <f t="shared" ref="M49:M54" si="28">20.72*3</f>
        <v>62.16</v>
      </c>
      <c r="N49" s="24">
        <f t="shared" ref="N49:N58" si="29">SUM(K49:M49)</f>
        <v>2858.7</v>
      </c>
    </row>
    <row r="50" ht="25" customHeight="true" spans="1:14">
      <c r="A50" s="9"/>
      <c r="B50" s="10"/>
      <c r="C50" s="10">
        <v>41</v>
      </c>
      <c r="D50" s="13" t="s">
        <v>103</v>
      </c>
      <c r="E50" s="16">
        <v>20240718</v>
      </c>
      <c r="F50" s="16" t="s">
        <v>104</v>
      </c>
      <c r="G50" s="13"/>
      <c r="H50" s="10">
        <v>202504</v>
      </c>
      <c r="I50" s="9">
        <v>202510</v>
      </c>
      <c r="J50" s="10">
        <v>202512</v>
      </c>
      <c r="K50" s="24">
        <f t="shared" si="26"/>
        <v>1988.64</v>
      </c>
      <c r="L50" s="24">
        <f t="shared" si="27"/>
        <v>807.9</v>
      </c>
      <c r="M50" s="24">
        <f t="shared" si="28"/>
        <v>62.16</v>
      </c>
      <c r="N50" s="24">
        <f t="shared" si="29"/>
        <v>2858.7</v>
      </c>
    </row>
    <row r="51" ht="25" customHeight="true" spans="1:14">
      <c r="A51" s="11" t="s">
        <v>23</v>
      </c>
      <c r="B51" s="11"/>
      <c r="C51" s="11"/>
      <c r="D51" s="11"/>
      <c r="E51" s="11"/>
      <c r="F51" s="19"/>
      <c r="G51" s="19"/>
      <c r="H51" s="11"/>
      <c r="I51" s="11"/>
      <c r="J51" s="11"/>
      <c r="K51" s="25">
        <f t="shared" ref="K51:N51" si="30">SUM(K49:K50)</f>
        <v>3977.28</v>
      </c>
      <c r="L51" s="25">
        <f t="shared" si="30"/>
        <v>1615.8</v>
      </c>
      <c r="M51" s="25">
        <f t="shared" si="30"/>
        <v>124.32</v>
      </c>
      <c r="N51" s="25">
        <f t="shared" si="30"/>
        <v>5717.4</v>
      </c>
    </row>
    <row r="52" ht="25" customHeight="true" spans="1:14">
      <c r="A52" s="9">
        <v>8</v>
      </c>
      <c r="B52" s="16" t="s">
        <v>105</v>
      </c>
      <c r="C52" s="16">
        <v>42</v>
      </c>
      <c r="D52" s="13" t="s">
        <v>106</v>
      </c>
      <c r="E52" s="16">
        <v>20240630</v>
      </c>
      <c r="F52" s="16" t="s">
        <v>107</v>
      </c>
      <c r="G52" s="13">
        <v>7</v>
      </c>
      <c r="H52" s="9">
        <v>202509</v>
      </c>
      <c r="I52" s="15">
        <v>202510</v>
      </c>
      <c r="J52" s="15">
        <v>202512</v>
      </c>
      <c r="K52" s="24">
        <f t="shared" si="26"/>
        <v>1988.64</v>
      </c>
      <c r="L52" s="24">
        <f t="shared" si="27"/>
        <v>807.9</v>
      </c>
      <c r="M52" s="24">
        <f t="shared" si="28"/>
        <v>62.16</v>
      </c>
      <c r="N52" s="24">
        <f t="shared" si="29"/>
        <v>2858.7</v>
      </c>
    </row>
    <row r="53" ht="25" customHeight="true" spans="1:14">
      <c r="A53" s="9"/>
      <c r="B53" s="16"/>
      <c r="C53" s="16">
        <v>43</v>
      </c>
      <c r="D53" s="13" t="s">
        <v>108</v>
      </c>
      <c r="E53" s="16">
        <v>20240701</v>
      </c>
      <c r="F53" s="16" t="s">
        <v>109</v>
      </c>
      <c r="G53" s="13"/>
      <c r="H53" s="9">
        <v>202508</v>
      </c>
      <c r="I53" s="15">
        <v>202510</v>
      </c>
      <c r="J53" s="15">
        <v>202512</v>
      </c>
      <c r="K53" s="24">
        <f t="shared" si="26"/>
        <v>1988.64</v>
      </c>
      <c r="L53" s="24">
        <f t="shared" si="27"/>
        <v>807.9</v>
      </c>
      <c r="M53" s="24">
        <f t="shared" si="28"/>
        <v>62.16</v>
      </c>
      <c r="N53" s="24">
        <f t="shared" si="29"/>
        <v>2858.7</v>
      </c>
    </row>
    <row r="54" ht="25" customHeight="true" spans="1:14">
      <c r="A54" s="9"/>
      <c r="B54" s="16"/>
      <c r="C54" s="16">
        <v>44</v>
      </c>
      <c r="D54" s="13" t="s">
        <v>110</v>
      </c>
      <c r="E54" s="16">
        <v>20250620</v>
      </c>
      <c r="F54" s="16" t="s">
        <v>111</v>
      </c>
      <c r="G54" s="13"/>
      <c r="H54" s="15">
        <v>202510</v>
      </c>
      <c r="I54" s="15">
        <v>202510</v>
      </c>
      <c r="J54" s="15">
        <v>202512</v>
      </c>
      <c r="K54" s="24">
        <f t="shared" si="26"/>
        <v>1988.64</v>
      </c>
      <c r="L54" s="24">
        <f t="shared" si="27"/>
        <v>807.9</v>
      </c>
      <c r="M54" s="24">
        <f t="shared" si="28"/>
        <v>62.16</v>
      </c>
      <c r="N54" s="24">
        <f t="shared" si="29"/>
        <v>2858.7</v>
      </c>
    </row>
    <row r="55" ht="25" customHeight="true" spans="1:14">
      <c r="A55" s="9"/>
      <c r="B55" s="16"/>
      <c r="C55" s="16">
        <v>45</v>
      </c>
      <c r="D55" s="15" t="s">
        <v>112</v>
      </c>
      <c r="E55" s="15">
        <v>20250630</v>
      </c>
      <c r="F55" s="15" t="s">
        <v>113</v>
      </c>
      <c r="G55" s="13"/>
      <c r="H55" s="15">
        <v>202510</v>
      </c>
      <c r="I55" s="15">
        <v>202510</v>
      </c>
      <c r="J55" s="15">
        <v>202511</v>
      </c>
      <c r="K55" s="24">
        <f>662.88*2</f>
        <v>1325.76</v>
      </c>
      <c r="L55" s="24">
        <f>269.3*2</f>
        <v>538.6</v>
      </c>
      <c r="M55" s="24">
        <f>20.72*2</f>
        <v>41.44</v>
      </c>
      <c r="N55" s="24">
        <f t="shared" si="29"/>
        <v>1905.8</v>
      </c>
    </row>
    <row r="56" ht="25" customHeight="true" spans="1:14">
      <c r="A56" s="9"/>
      <c r="B56" s="16"/>
      <c r="C56" s="16">
        <v>46</v>
      </c>
      <c r="D56" s="15" t="s">
        <v>114</v>
      </c>
      <c r="E56" s="15">
        <v>20240628</v>
      </c>
      <c r="F56" s="15" t="s">
        <v>115</v>
      </c>
      <c r="G56" s="13"/>
      <c r="H56" s="15">
        <v>202510</v>
      </c>
      <c r="I56" s="15">
        <v>202510</v>
      </c>
      <c r="J56" s="15">
        <v>202512</v>
      </c>
      <c r="K56" s="24">
        <f t="shared" ref="K56:K58" si="31">662.88*3</f>
        <v>1988.64</v>
      </c>
      <c r="L56" s="24">
        <f t="shared" ref="L56:L58" si="32">269.3*3</f>
        <v>807.9</v>
      </c>
      <c r="M56" s="24">
        <f t="shared" ref="M56:M58" si="33">20.72*3</f>
        <v>62.16</v>
      </c>
      <c r="N56" s="24">
        <f t="shared" si="29"/>
        <v>2858.7</v>
      </c>
    </row>
    <row r="57" ht="25" customHeight="true" spans="1:14">
      <c r="A57" s="9"/>
      <c r="B57" s="16"/>
      <c r="C57" s="16">
        <v>47</v>
      </c>
      <c r="D57" s="15" t="s">
        <v>116</v>
      </c>
      <c r="E57" s="15">
        <v>20250627</v>
      </c>
      <c r="F57" s="15" t="s">
        <v>117</v>
      </c>
      <c r="G57" s="13"/>
      <c r="H57" s="15">
        <v>202510</v>
      </c>
      <c r="I57" s="15">
        <v>202510</v>
      </c>
      <c r="J57" s="15">
        <v>202512</v>
      </c>
      <c r="K57" s="24">
        <f t="shared" si="31"/>
        <v>1988.64</v>
      </c>
      <c r="L57" s="24">
        <f t="shared" si="32"/>
        <v>807.9</v>
      </c>
      <c r="M57" s="24">
        <f t="shared" si="33"/>
        <v>62.16</v>
      </c>
      <c r="N57" s="24">
        <f t="shared" si="29"/>
        <v>2858.7</v>
      </c>
    </row>
    <row r="58" ht="25" customHeight="true" spans="1:14">
      <c r="A58" s="9"/>
      <c r="B58" s="16"/>
      <c r="C58" s="16">
        <v>48</v>
      </c>
      <c r="D58" s="15" t="s">
        <v>118</v>
      </c>
      <c r="E58" s="15">
        <v>20240630</v>
      </c>
      <c r="F58" s="15" t="s">
        <v>119</v>
      </c>
      <c r="G58" s="13"/>
      <c r="H58" s="15">
        <v>202510</v>
      </c>
      <c r="I58" s="15">
        <v>202510</v>
      </c>
      <c r="J58" s="15">
        <v>202512</v>
      </c>
      <c r="K58" s="24">
        <f t="shared" si="31"/>
        <v>1988.64</v>
      </c>
      <c r="L58" s="24">
        <f t="shared" si="32"/>
        <v>807.9</v>
      </c>
      <c r="M58" s="24">
        <f t="shared" si="33"/>
        <v>62.16</v>
      </c>
      <c r="N58" s="24">
        <f t="shared" si="29"/>
        <v>2858.7</v>
      </c>
    </row>
    <row r="59" ht="25" customHeight="true" spans="1:14">
      <c r="A59" s="11" t="s">
        <v>23</v>
      </c>
      <c r="B59" s="11"/>
      <c r="C59" s="11"/>
      <c r="D59" s="11"/>
      <c r="E59" s="11"/>
      <c r="F59" s="19"/>
      <c r="G59" s="19"/>
      <c r="H59" s="11"/>
      <c r="I59" s="11"/>
      <c r="J59" s="11"/>
      <c r="K59" s="25">
        <f t="shared" ref="K59:N59" si="34">SUM(K52:K58)</f>
        <v>13257.6</v>
      </c>
      <c r="L59" s="25">
        <f t="shared" si="34"/>
        <v>5386</v>
      </c>
      <c r="M59" s="25">
        <f t="shared" si="34"/>
        <v>414.4</v>
      </c>
      <c r="N59" s="25">
        <f t="shared" si="34"/>
        <v>19058</v>
      </c>
    </row>
    <row r="60" ht="25" customHeight="true" spans="1:14">
      <c r="A60" s="9">
        <v>9</v>
      </c>
      <c r="B60" s="10" t="s">
        <v>120</v>
      </c>
      <c r="C60" s="10">
        <v>49</v>
      </c>
      <c r="D60" s="13" t="s">
        <v>121</v>
      </c>
      <c r="E60" s="9">
        <v>20240710</v>
      </c>
      <c r="F60" s="16" t="s">
        <v>122</v>
      </c>
      <c r="G60" s="13">
        <v>2</v>
      </c>
      <c r="H60" s="9">
        <v>202411</v>
      </c>
      <c r="I60" s="9">
        <v>202510</v>
      </c>
      <c r="J60" s="10">
        <v>202510</v>
      </c>
      <c r="K60" s="24">
        <v>662.88</v>
      </c>
      <c r="L60" s="24">
        <v>269.3</v>
      </c>
      <c r="M60" s="24">
        <v>20.72</v>
      </c>
      <c r="N60" s="24">
        <f t="shared" ref="N60:N66" si="35">SUM(K60:M60)</f>
        <v>952.9</v>
      </c>
    </row>
    <row r="61" ht="25" customHeight="true" spans="1:14">
      <c r="A61" s="9"/>
      <c r="B61" s="10"/>
      <c r="C61" s="10">
        <v>50</v>
      </c>
      <c r="D61" s="13" t="s">
        <v>123</v>
      </c>
      <c r="E61" s="9">
        <v>20240622</v>
      </c>
      <c r="F61" s="16" t="s">
        <v>124</v>
      </c>
      <c r="G61" s="13"/>
      <c r="H61" s="9">
        <v>202501</v>
      </c>
      <c r="I61" s="9">
        <v>202510</v>
      </c>
      <c r="J61" s="9">
        <v>202512</v>
      </c>
      <c r="K61" s="24">
        <f t="shared" ref="K61:K66" si="36">662.88*3</f>
        <v>1988.64</v>
      </c>
      <c r="L61" s="24">
        <f t="shared" ref="L61:L66" si="37">269.3*3</f>
        <v>807.9</v>
      </c>
      <c r="M61" s="24">
        <f t="shared" ref="M61:M66" si="38">20.72*3</f>
        <v>62.16</v>
      </c>
      <c r="N61" s="24">
        <f t="shared" si="35"/>
        <v>2858.7</v>
      </c>
    </row>
    <row r="62" ht="25" customHeight="true" spans="1:14">
      <c r="A62" s="11" t="s">
        <v>23</v>
      </c>
      <c r="B62" s="11"/>
      <c r="C62" s="11"/>
      <c r="D62" s="11"/>
      <c r="E62" s="11"/>
      <c r="F62" s="19"/>
      <c r="G62" s="19"/>
      <c r="H62" s="11"/>
      <c r="I62" s="11"/>
      <c r="J62" s="11"/>
      <c r="K62" s="25">
        <f t="shared" ref="K62:N62" si="39">SUM(K60:K61)</f>
        <v>2651.52</v>
      </c>
      <c r="L62" s="25">
        <f t="shared" si="39"/>
        <v>1077.2</v>
      </c>
      <c r="M62" s="25">
        <f t="shared" si="39"/>
        <v>82.88</v>
      </c>
      <c r="N62" s="25">
        <f t="shared" si="39"/>
        <v>3811.6</v>
      </c>
    </row>
    <row r="63" ht="25" customHeight="true" spans="1:14">
      <c r="A63" s="9">
        <v>10</v>
      </c>
      <c r="B63" s="16" t="s">
        <v>125</v>
      </c>
      <c r="C63" s="16">
        <v>51</v>
      </c>
      <c r="D63" s="17" t="s">
        <v>126</v>
      </c>
      <c r="E63" s="17" t="s">
        <v>127</v>
      </c>
      <c r="F63" s="22" t="s">
        <v>128</v>
      </c>
      <c r="G63" s="22">
        <v>4</v>
      </c>
      <c r="H63" s="9">
        <v>202504</v>
      </c>
      <c r="I63" s="9">
        <v>202510</v>
      </c>
      <c r="J63" s="9">
        <v>202512</v>
      </c>
      <c r="K63" s="24">
        <f t="shared" si="36"/>
        <v>1988.64</v>
      </c>
      <c r="L63" s="24">
        <f t="shared" si="37"/>
        <v>807.9</v>
      </c>
      <c r="M63" s="24">
        <f t="shared" si="38"/>
        <v>62.16</v>
      </c>
      <c r="N63" s="24">
        <f t="shared" si="35"/>
        <v>2858.7</v>
      </c>
    </row>
    <row r="64" ht="25" customHeight="true" spans="1:14">
      <c r="A64" s="9"/>
      <c r="B64" s="16"/>
      <c r="C64" s="16">
        <v>52</v>
      </c>
      <c r="D64" s="9" t="s">
        <v>129</v>
      </c>
      <c r="E64" s="9">
        <v>20250625</v>
      </c>
      <c r="F64" s="22" t="s">
        <v>130</v>
      </c>
      <c r="G64" s="22"/>
      <c r="H64" s="9">
        <v>202510</v>
      </c>
      <c r="I64" s="9">
        <v>202510</v>
      </c>
      <c r="J64" s="9">
        <v>202512</v>
      </c>
      <c r="K64" s="24">
        <f t="shared" si="36"/>
        <v>1988.64</v>
      </c>
      <c r="L64" s="24">
        <f t="shared" si="37"/>
        <v>807.9</v>
      </c>
      <c r="M64" s="24">
        <f t="shared" si="38"/>
        <v>62.16</v>
      </c>
      <c r="N64" s="24">
        <f t="shared" si="35"/>
        <v>2858.7</v>
      </c>
    </row>
    <row r="65" ht="25" customHeight="true" spans="1:14">
      <c r="A65" s="9"/>
      <c r="B65" s="16"/>
      <c r="C65" s="16">
        <v>53</v>
      </c>
      <c r="D65" s="15" t="s">
        <v>131</v>
      </c>
      <c r="E65" s="15">
        <v>20250620</v>
      </c>
      <c r="F65" s="15" t="s">
        <v>132</v>
      </c>
      <c r="G65" s="22"/>
      <c r="H65" s="9">
        <v>202510</v>
      </c>
      <c r="I65" s="9">
        <v>202510</v>
      </c>
      <c r="J65" s="9">
        <v>202512</v>
      </c>
      <c r="K65" s="24">
        <f t="shared" si="36"/>
        <v>1988.64</v>
      </c>
      <c r="L65" s="24">
        <f t="shared" si="37"/>
        <v>807.9</v>
      </c>
      <c r="M65" s="24">
        <f t="shared" si="38"/>
        <v>62.16</v>
      </c>
      <c r="N65" s="24">
        <f t="shared" si="35"/>
        <v>2858.7</v>
      </c>
    </row>
    <row r="66" ht="25" customHeight="true" spans="1:14">
      <c r="A66" s="9"/>
      <c r="B66" s="16"/>
      <c r="C66" s="16">
        <v>54</v>
      </c>
      <c r="D66" s="15" t="s">
        <v>133</v>
      </c>
      <c r="E66" s="15">
        <v>20250627</v>
      </c>
      <c r="F66" s="15" t="s">
        <v>134</v>
      </c>
      <c r="G66" s="22"/>
      <c r="H66" s="9">
        <v>202510</v>
      </c>
      <c r="I66" s="9">
        <v>202510</v>
      </c>
      <c r="J66" s="9">
        <v>202512</v>
      </c>
      <c r="K66" s="24">
        <f t="shared" si="36"/>
        <v>1988.64</v>
      </c>
      <c r="L66" s="24">
        <f t="shared" si="37"/>
        <v>807.9</v>
      </c>
      <c r="M66" s="24">
        <f t="shared" si="38"/>
        <v>62.16</v>
      </c>
      <c r="N66" s="24">
        <f t="shared" si="35"/>
        <v>2858.7</v>
      </c>
    </row>
    <row r="67" ht="25" customHeight="true" spans="1:14">
      <c r="A67" s="11" t="s">
        <v>23</v>
      </c>
      <c r="B67" s="11"/>
      <c r="C67" s="11"/>
      <c r="D67" s="11"/>
      <c r="E67" s="11"/>
      <c r="F67" s="19"/>
      <c r="G67" s="19"/>
      <c r="H67" s="11"/>
      <c r="I67" s="11"/>
      <c r="J67" s="11"/>
      <c r="K67" s="25">
        <f t="shared" ref="K67:N67" si="40">SUM(K63:K66)</f>
        <v>7954.56</v>
      </c>
      <c r="L67" s="25">
        <f t="shared" si="40"/>
        <v>3231.6</v>
      </c>
      <c r="M67" s="25">
        <f t="shared" si="40"/>
        <v>248.64</v>
      </c>
      <c r="N67" s="25">
        <f t="shared" si="40"/>
        <v>11434.8</v>
      </c>
    </row>
    <row r="68" ht="25" customHeight="true" spans="1:14">
      <c r="A68" s="9">
        <v>11</v>
      </c>
      <c r="B68" s="16" t="s">
        <v>135</v>
      </c>
      <c r="C68" s="16">
        <v>55</v>
      </c>
      <c r="D68" s="9" t="s">
        <v>136</v>
      </c>
      <c r="E68" s="16">
        <v>20240630</v>
      </c>
      <c r="F68" s="16" t="s">
        <v>137</v>
      </c>
      <c r="G68" s="13">
        <v>7</v>
      </c>
      <c r="H68" s="9">
        <v>202503</v>
      </c>
      <c r="I68" s="9">
        <v>202510</v>
      </c>
      <c r="J68" s="9">
        <v>202512</v>
      </c>
      <c r="K68" s="24">
        <f t="shared" ref="K68:K70" si="41">662.88*3</f>
        <v>1988.64</v>
      </c>
      <c r="L68" s="24">
        <f t="shared" ref="L68:L70" si="42">269.3*3</f>
        <v>807.9</v>
      </c>
      <c r="M68" s="24">
        <f t="shared" ref="M68:M70" si="43">20.72*3</f>
        <v>62.16</v>
      </c>
      <c r="N68" s="24">
        <f t="shared" ref="N68:N74" si="44">SUM(K68:M68)</f>
        <v>2858.7</v>
      </c>
    </row>
    <row r="69" ht="25" customHeight="true" spans="1:14">
      <c r="A69" s="9"/>
      <c r="B69" s="16"/>
      <c r="C69" s="16">
        <v>56</v>
      </c>
      <c r="D69" s="9" t="s">
        <v>138</v>
      </c>
      <c r="E69" s="10">
        <v>20250605</v>
      </c>
      <c r="F69" s="16" t="s">
        <v>139</v>
      </c>
      <c r="G69" s="13"/>
      <c r="H69" s="16">
        <v>202508</v>
      </c>
      <c r="I69" s="9">
        <v>202510</v>
      </c>
      <c r="J69" s="9">
        <v>202512</v>
      </c>
      <c r="K69" s="24">
        <f t="shared" si="41"/>
        <v>1988.64</v>
      </c>
      <c r="L69" s="24">
        <f t="shared" si="42"/>
        <v>807.9</v>
      </c>
      <c r="M69" s="24">
        <f t="shared" si="43"/>
        <v>62.16</v>
      </c>
      <c r="N69" s="24">
        <f t="shared" si="44"/>
        <v>2858.7</v>
      </c>
    </row>
    <row r="70" ht="25" customHeight="true" spans="1:14">
      <c r="A70" s="9"/>
      <c r="B70" s="16"/>
      <c r="C70" s="16">
        <v>57</v>
      </c>
      <c r="D70" s="15" t="s">
        <v>140</v>
      </c>
      <c r="E70" s="15">
        <v>20250605</v>
      </c>
      <c r="F70" s="15" t="s">
        <v>141</v>
      </c>
      <c r="G70" s="13"/>
      <c r="H70" s="16">
        <v>202507</v>
      </c>
      <c r="I70" s="9">
        <v>202510</v>
      </c>
      <c r="J70" s="9">
        <v>202512</v>
      </c>
      <c r="K70" s="24">
        <f t="shared" si="41"/>
        <v>1988.64</v>
      </c>
      <c r="L70" s="24">
        <f t="shared" si="42"/>
        <v>807.9</v>
      </c>
      <c r="M70" s="24">
        <f t="shared" si="43"/>
        <v>62.16</v>
      </c>
      <c r="N70" s="24">
        <f t="shared" si="44"/>
        <v>2858.7</v>
      </c>
    </row>
    <row r="71" ht="25" customHeight="true" spans="1:14">
      <c r="A71" s="9"/>
      <c r="B71" s="16"/>
      <c r="C71" s="16">
        <v>58</v>
      </c>
      <c r="D71" s="15" t="s">
        <v>142</v>
      </c>
      <c r="E71" s="15">
        <v>20250605</v>
      </c>
      <c r="F71" s="15" t="s">
        <v>143</v>
      </c>
      <c r="G71" s="13"/>
      <c r="H71" s="9">
        <v>202511</v>
      </c>
      <c r="I71" s="9">
        <v>202511</v>
      </c>
      <c r="J71" s="9">
        <v>202512</v>
      </c>
      <c r="K71" s="24">
        <f>662.88*2</f>
        <v>1325.76</v>
      </c>
      <c r="L71" s="24">
        <f>269.3*2</f>
        <v>538.6</v>
      </c>
      <c r="M71" s="24">
        <f>20.72*2</f>
        <v>41.44</v>
      </c>
      <c r="N71" s="24">
        <f t="shared" si="44"/>
        <v>1905.8</v>
      </c>
    </row>
    <row r="72" ht="25" customHeight="true" spans="1:14">
      <c r="A72" s="9"/>
      <c r="B72" s="16"/>
      <c r="C72" s="16">
        <v>59</v>
      </c>
      <c r="D72" s="15" t="s">
        <v>144</v>
      </c>
      <c r="E72" s="15">
        <v>20250630</v>
      </c>
      <c r="F72" s="15" t="s">
        <v>145</v>
      </c>
      <c r="G72" s="13"/>
      <c r="H72" s="9">
        <v>202510</v>
      </c>
      <c r="I72" s="9">
        <v>202510</v>
      </c>
      <c r="J72" s="9">
        <v>202512</v>
      </c>
      <c r="K72" s="24">
        <f t="shared" ref="K72:K74" si="45">662.88*3</f>
        <v>1988.64</v>
      </c>
      <c r="L72" s="24">
        <f t="shared" ref="L72:L74" si="46">269.3*3</f>
        <v>807.9</v>
      </c>
      <c r="M72" s="24">
        <f t="shared" ref="M72:M74" si="47">20.72*3</f>
        <v>62.16</v>
      </c>
      <c r="N72" s="24">
        <f t="shared" si="44"/>
        <v>2858.7</v>
      </c>
    </row>
    <row r="73" ht="25" customHeight="true" spans="1:14">
      <c r="A73" s="9"/>
      <c r="B73" s="16"/>
      <c r="C73" s="16">
        <v>60</v>
      </c>
      <c r="D73" s="15" t="s">
        <v>146</v>
      </c>
      <c r="E73" s="15">
        <v>20250620</v>
      </c>
      <c r="F73" s="15" t="s">
        <v>147</v>
      </c>
      <c r="G73" s="13"/>
      <c r="H73" s="9">
        <v>202510</v>
      </c>
      <c r="I73" s="9">
        <v>202510</v>
      </c>
      <c r="J73" s="9">
        <v>202512</v>
      </c>
      <c r="K73" s="24">
        <f t="shared" si="45"/>
        <v>1988.64</v>
      </c>
      <c r="L73" s="24">
        <f t="shared" si="46"/>
        <v>807.9</v>
      </c>
      <c r="M73" s="24">
        <f t="shared" si="47"/>
        <v>62.16</v>
      </c>
      <c r="N73" s="24">
        <f t="shared" si="44"/>
        <v>2858.7</v>
      </c>
    </row>
    <row r="74" ht="25" customHeight="true" spans="1:14">
      <c r="A74" s="9"/>
      <c r="B74" s="16"/>
      <c r="C74" s="16">
        <v>61</v>
      </c>
      <c r="D74" s="15" t="s">
        <v>148</v>
      </c>
      <c r="E74" s="15">
        <v>20250630</v>
      </c>
      <c r="F74" s="15" t="s">
        <v>149</v>
      </c>
      <c r="G74" s="13"/>
      <c r="H74" s="9">
        <v>202510</v>
      </c>
      <c r="I74" s="9">
        <v>202510</v>
      </c>
      <c r="J74" s="9">
        <v>202512</v>
      </c>
      <c r="K74" s="24">
        <f t="shared" si="45"/>
        <v>1988.64</v>
      </c>
      <c r="L74" s="24">
        <f t="shared" si="46"/>
        <v>807.9</v>
      </c>
      <c r="M74" s="24">
        <f t="shared" si="47"/>
        <v>62.16</v>
      </c>
      <c r="N74" s="24">
        <f t="shared" si="44"/>
        <v>2858.7</v>
      </c>
    </row>
    <row r="75" ht="25" customHeight="true" spans="1:14">
      <c r="A75" s="11" t="s">
        <v>23</v>
      </c>
      <c r="B75" s="11"/>
      <c r="C75" s="11"/>
      <c r="D75" s="11"/>
      <c r="E75" s="11"/>
      <c r="F75" s="19"/>
      <c r="G75" s="19"/>
      <c r="H75" s="11"/>
      <c r="I75" s="11"/>
      <c r="J75" s="11"/>
      <c r="K75" s="25">
        <f t="shared" ref="K75:N75" si="48">SUM(K68:K74)</f>
        <v>13257.6</v>
      </c>
      <c r="L75" s="25">
        <f t="shared" si="48"/>
        <v>5386</v>
      </c>
      <c r="M75" s="25">
        <f t="shared" si="48"/>
        <v>414.4</v>
      </c>
      <c r="N75" s="25">
        <f t="shared" si="48"/>
        <v>19058</v>
      </c>
    </row>
    <row r="76" ht="56" customHeight="true" spans="1:14">
      <c r="A76" s="9">
        <v>12</v>
      </c>
      <c r="B76" s="16" t="s">
        <v>150</v>
      </c>
      <c r="C76" s="16">
        <v>62</v>
      </c>
      <c r="D76" s="13" t="s">
        <v>151</v>
      </c>
      <c r="E76" s="16">
        <v>20240701</v>
      </c>
      <c r="F76" s="16" t="s">
        <v>152</v>
      </c>
      <c r="G76" s="13">
        <v>1</v>
      </c>
      <c r="H76" s="16">
        <v>202501</v>
      </c>
      <c r="I76" s="9">
        <v>202510</v>
      </c>
      <c r="J76" s="10">
        <v>202512</v>
      </c>
      <c r="K76" s="24">
        <f t="shared" ref="K76:K80" si="49">662.88*3</f>
        <v>1988.64</v>
      </c>
      <c r="L76" s="24">
        <f t="shared" ref="L76:L80" si="50">269.3*3</f>
        <v>807.9</v>
      </c>
      <c r="M76" s="24">
        <f t="shared" ref="M76:M80" si="51">20.72*3</f>
        <v>62.16</v>
      </c>
      <c r="N76" s="24">
        <f t="shared" ref="N76:N80" si="52">SUM(K76:M76)</f>
        <v>2858.7</v>
      </c>
    </row>
    <row r="77" ht="25" customHeight="true" spans="1:14">
      <c r="A77" s="11" t="s">
        <v>23</v>
      </c>
      <c r="B77" s="11"/>
      <c r="C77" s="11"/>
      <c r="D77" s="11"/>
      <c r="E77" s="11"/>
      <c r="F77" s="19"/>
      <c r="G77" s="19"/>
      <c r="H77" s="11"/>
      <c r="I77" s="11"/>
      <c r="J77" s="11"/>
      <c r="K77" s="25">
        <f t="shared" ref="K77:N77" si="53">SUM(K76:K76)</f>
        <v>1988.64</v>
      </c>
      <c r="L77" s="25">
        <f t="shared" si="53"/>
        <v>807.9</v>
      </c>
      <c r="M77" s="25">
        <f t="shared" si="53"/>
        <v>62.16</v>
      </c>
      <c r="N77" s="25">
        <f t="shared" si="53"/>
        <v>2858.7</v>
      </c>
    </row>
    <row r="78" ht="25" customHeight="true" spans="1:14">
      <c r="A78" s="9">
        <v>13</v>
      </c>
      <c r="B78" s="10" t="s">
        <v>153</v>
      </c>
      <c r="C78" s="10">
        <v>63</v>
      </c>
      <c r="D78" s="13" t="s">
        <v>154</v>
      </c>
      <c r="E78" s="16">
        <v>20240630</v>
      </c>
      <c r="F78" s="16" t="s">
        <v>155</v>
      </c>
      <c r="G78" s="22">
        <v>3</v>
      </c>
      <c r="H78" s="16">
        <v>202501</v>
      </c>
      <c r="I78" s="9">
        <v>202510</v>
      </c>
      <c r="J78" s="10">
        <v>202512</v>
      </c>
      <c r="K78" s="24">
        <f t="shared" si="49"/>
        <v>1988.64</v>
      </c>
      <c r="L78" s="24">
        <f t="shared" si="50"/>
        <v>807.9</v>
      </c>
      <c r="M78" s="24">
        <f t="shared" si="51"/>
        <v>62.16</v>
      </c>
      <c r="N78" s="24">
        <f t="shared" si="52"/>
        <v>2858.7</v>
      </c>
    </row>
    <row r="79" ht="25" customHeight="true" spans="1:14">
      <c r="A79" s="9"/>
      <c r="B79" s="10"/>
      <c r="C79" s="10">
        <v>64</v>
      </c>
      <c r="D79" s="13" t="s">
        <v>156</v>
      </c>
      <c r="E79" s="16">
        <v>20240630</v>
      </c>
      <c r="F79" s="16" t="s">
        <v>157</v>
      </c>
      <c r="G79" s="22"/>
      <c r="H79" s="16">
        <v>202501</v>
      </c>
      <c r="I79" s="9">
        <v>202510</v>
      </c>
      <c r="J79" s="10">
        <v>202512</v>
      </c>
      <c r="K79" s="24">
        <f t="shared" si="49"/>
        <v>1988.64</v>
      </c>
      <c r="L79" s="24">
        <f t="shared" si="50"/>
        <v>807.9</v>
      </c>
      <c r="M79" s="24">
        <f t="shared" si="51"/>
        <v>62.16</v>
      </c>
      <c r="N79" s="24">
        <f t="shared" si="52"/>
        <v>2858.7</v>
      </c>
    </row>
    <row r="80" ht="25" customHeight="true" spans="1:14">
      <c r="A80" s="9"/>
      <c r="B80" s="10"/>
      <c r="C80" s="10">
        <v>65</v>
      </c>
      <c r="D80" s="13" t="s">
        <v>158</v>
      </c>
      <c r="E80" s="16">
        <v>20240630</v>
      </c>
      <c r="F80" s="16" t="s">
        <v>159</v>
      </c>
      <c r="G80" s="22"/>
      <c r="H80" s="16">
        <v>202501</v>
      </c>
      <c r="I80" s="9">
        <v>202510</v>
      </c>
      <c r="J80" s="10">
        <v>202512</v>
      </c>
      <c r="K80" s="24">
        <f t="shared" si="49"/>
        <v>1988.64</v>
      </c>
      <c r="L80" s="24">
        <f t="shared" si="50"/>
        <v>807.9</v>
      </c>
      <c r="M80" s="24">
        <f t="shared" si="51"/>
        <v>62.16</v>
      </c>
      <c r="N80" s="24">
        <f t="shared" si="52"/>
        <v>2858.7</v>
      </c>
    </row>
    <row r="81" ht="25" customHeight="true" spans="1:14">
      <c r="A81" s="11" t="s">
        <v>23</v>
      </c>
      <c r="B81" s="11"/>
      <c r="C81" s="11"/>
      <c r="D81" s="11"/>
      <c r="E81" s="11"/>
      <c r="F81" s="19"/>
      <c r="G81" s="19"/>
      <c r="H81" s="11"/>
      <c r="I81" s="11"/>
      <c r="J81" s="11"/>
      <c r="K81" s="25">
        <f t="shared" ref="K81:N81" si="54">SUM(K78:K80)</f>
        <v>5965.92</v>
      </c>
      <c r="L81" s="25">
        <f t="shared" si="54"/>
        <v>2423.7</v>
      </c>
      <c r="M81" s="25">
        <f t="shared" si="54"/>
        <v>186.48</v>
      </c>
      <c r="N81" s="25">
        <f t="shared" si="54"/>
        <v>8576.1</v>
      </c>
    </row>
    <row r="82" ht="47" customHeight="true" spans="1:14">
      <c r="A82" s="9">
        <v>14</v>
      </c>
      <c r="B82" s="10" t="s">
        <v>160</v>
      </c>
      <c r="C82" s="10">
        <v>66</v>
      </c>
      <c r="D82" s="13" t="s">
        <v>161</v>
      </c>
      <c r="E82" s="10">
        <v>20240619</v>
      </c>
      <c r="F82" s="16" t="s">
        <v>162</v>
      </c>
      <c r="G82" s="16">
        <v>1</v>
      </c>
      <c r="H82" s="9">
        <v>202410</v>
      </c>
      <c r="I82" s="9">
        <v>202510</v>
      </c>
      <c r="J82" s="10">
        <v>202512</v>
      </c>
      <c r="K82" s="24">
        <f>1903.04*3</f>
        <v>5709.12</v>
      </c>
      <c r="L82" s="24">
        <f>773.11*3</f>
        <v>2319.33</v>
      </c>
      <c r="M82" s="24">
        <f>59.47*3</f>
        <v>178.41</v>
      </c>
      <c r="N82" s="24">
        <f t="shared" ref="N82:N108" si="55">SUM(K82:M82)</f>
        <v>8206.86</v>
      </c>
    </row>
    <row r="83" ht="25" customHeight="true" spans="1:14">
      <c r="A83" s="11" t="s">
        <v>23</v>
      </c>
      <c r="B83" s="11"/>
      <c r="C83" s="11"/>
      <c r="D83" s="11"/>
      <c r="E83" s="11"/>
      <c r="F83" s="19"/>
      <c r="G83" s="19"/>
      <c r="H83" s="11"/>
      <c r="I83" s="11"/>
      <c r="J83" s="11"/>
      <c r="K83" s="25">
        <f>1903.04*3</f>
        <v>5709.12</v>
      </c>
      <c r="L83" s="25">
        <f>773.11*3</f>
        <v>2319.33</v>
      </c>
      <c r="M83" s="25">
        <f>59.47*3</f>
        <v>178.41</v>
      </c>
      <c r="N83" s="25">
        <f t="shared" si="55"/>
        <v>8206.86</v>
      </c>
    </row>
    <row r="84" ht="25" customHeight="true" spans="1:14">
      <c r="A84" s="10">
        <v>15</v>
      </c>
      <c r="B84" s="10" t="s">
        <v>163</v>
      </c>
      <c r="C84" s="10">
        <v>67</v>
      </c>
      <c r="D84" s="15" t="s">
        <v>164</v>
      </c>
      <c r="E84" s="10">
        <v>20250701</v>
      </c>
      <c r="F84" s="15" t="s">
        <v>165</v>
      </c>
      <c r="G84" s="10">
        <v>25</v>
      </c>
      <c r="H84" s="10">
        <v>202508</v>
      </c>
      <c r="I84" s="10">
        <v>202510</v>
      </c>
      <c r="J84" s="10">
        <v>202512</v>
      </c>
      <c r="K84" s="24">
        <f t="shared" ref="K84:K86" si="56">1133.33*3</f>
        <v>3399.99</v>
      </c>
      <c r="L84" s="24">
        <f t="shared" ref="L84:L86" si="57">460.42*3</f>
        <v>1381.26</v>
      </c>
      <c r="M84" s="24">
        <f t="shared" ref="M84:M86" si="58">35.42*3</f>
        <v>106.26</v>
      </c>
      <c r="N84" s="24">
        <f t="shared" si="55"/>
        <v>4887.51</v>
      </c>
    </row>
    <row r="85" ht="25" customHeight="true" spans="1:14">
      <c r="A85" s="10"/>
      <c r="B85" s="10"/>
      <c r="C85" s="10">
        <v>68</v>
      </c>
      <c r="D85" s="15" t="s">
        <v>166</v>
      </c>
      <c r="E85" s="10">
        <v>20250620</v>
      </c>
      <c r="F85" s="15" t="s">
        <v>167</v>
      </c>
      <c r="G85" s="10"/>
      <c r="H85" s="10">
        <v>202507</v>
      </c>
      <c r="I85" s="10">
        <v>202510</v>
      </c>
      <c r="J85" s="10">
        <v>202512</v>
      </c>
      <c r="K85" s="24">
        <f t="shared" si="56"/>
        <v>3399.99</v>
      </c>
      <c r="L85" s="24">
        <f t="shared" si="57"/>
        <v>1381.26</v>
      </c>
      <c r="M85" s="24">
        <f t="shared" si="58"/>
        <v>106.26</v>
      </c>
      <c r="N85" s="24">
        <f t="shared" si="55"/>
        <v>4887.51</v>
      </c>
    </row>
    <row r="86" ht="25" customHeight="true" spans="1:14">
      <c r="A86" s="10"/>
      <c r="B86" s="10"/>
      <c r="C86" s="10">
        <v>69</v>
      </c>
      <c r="D86" s="15" t="s">
        <v>168</v>
      </c>
      <c r="E86" s="10">
        <v>20250611</v>
      </c>
      <c r="F86" s="15" t="s">
        <v>169</v>
      </c>
      <c r="G86" s="10"/>
      <c r="H86" s="10">
        <v>202507</v>
      </c>
      <c r="I86" s="10">
        <v>202510</v>
      </c>
      <c r="J86" s="10">
        <v>202512</v>
      </c>
      <c r="K86" s="24">
        <f t="shared" si="56"/>
        <v>3399.99</v>
      </c>
      <c r="L86" s="24">
        <f t="shared" si="57"/>
        <v>1381.26</v>
      </c>
      <c r="M86" s="24">
        <f t="shared" si="58"/>
        <v>106.26</v>
      </c>
      <c r="N86" s="24">
        <f t="shared" si="55"/>
        <v>4887.51</v>
      </c>
    </row>
    <row r="87" ht="25" customHeight="true" spans="1:14">
      <c r="A87" s="10"/>
      <c r="B87" s="10"/>
      <c r="C87" s="10">
        <v>70</v>
      </c>
      <c r="D87" s="15" t="s">
        <v>170</v>
      </c>
      <c r="E87" s="10">
        <v>20250611</v>
      </c>
      <c r="F87" s="15" t="s">
        <v>171</v>
      </c>
      <c r="G87" s="10"/>
      <c r="H87" s="10">
        <v>202507</v>
      </c>
      <c r="I87" s="10">
        <v>202510</v>
      </c>
      <c r="J87" s="10">
        <v>202512</v>
      </c>
      <c r="K87" s="24">
        <f>960*3</f>
        <v>2880</v>
      </c>
      <c r="L87" s="24">
        <f>390*3</f>
        <v>1170</v>
      </c>
      <c r="M87" s="24">
        <f>30*3</f>
        <v>90</v>
      </c>
      <c r="N87" s="24">
        <f t="shared" si="55"/>
        <v>4140</v>
      </c>
    </row>
    <row r="88" ht="25" customHeight="true" spans="1:14">
      <c r="A88" s="10"/>
      <c r="B88" s="10"/>
      <c r="C88" s="10">
        <v>71</v>
      </c>
      <c r="D88" s="15" t="s">
        <v>172</v>
      </c>
      <c r="E88" s="10">
        <v>20250620</v>
      </c>
      <c r="F88" s="15" t="s">
        <v>173</v>
      </c>
      <c r="G88" s="10"/>
      <c r="H88" s="10">
        <v>202507</v>
      </c>
      <c r="I88" s="10">
        <v>202510</v>
      </c>
      <c r="J88" s="10">
        <v>202512</v>
      </c>
      <c r="K88" s="24">
        <f t="shared" ref="K88:K90" si="59">662.88*3</f>
        <v>1988.64</v>
      </c>
      <c r="L88" s="24">
        <f t="shared" ref="L88:L90" si="60">269.3*3</f>
        <v>807.9</v>
      </c>
      <c r="M88" s="24">
        <f t="shared" ref="M88:M90" si="61">20.72*3</f>
        <v>62.16</v>
      </c>
      <c r="N88" s="24">
        <f t="shared" si="55"/>
        <v>2858.7</v>
      </c>
    </row>
    <row r="89" ht="25" customHeight="true" spans="1:14">
      <c r="A89" s="10"/>
      <c r="B89" s="10"/>
      <c r="C89" s="10">
        <v>72</v>
      </c>
      <c r="D89" s="15" t="s">
        <v>174</v>
      </c>
      <c r="E89" s="10">
        <v>20250620</v>
      </c>
      <c r="F89" s="15" t="s">
        <v>175</v>
      </c>
      <c r="G89" s="10"/>
      <c r="H89" s="10">
        <v>202507</v>
      </c>
      <c r="I89" s="10">
        <v>202510</v>
      </c>
      <c r="J89" s="10">
        <v>202512</v>
      </c>
      <c r="K89" s="24">
        <f t="shared" si="59"/>
        <v>1988.64</v>
      </c>
      <c r="L89" s="24">
        <f t="shared" si="60"/>
        <v>807.9</v>
      </c>
      <c r="M89" s="24">
        <f t="shared" si="61"/>
        <v>62.16</v>
      </c>
      <c r="N89" s="24">
        <f t="shared" si="55"/>
        <v>2858.7</v>
      </c>
    </row>
    <row r="90" ht="25" customHeight="true" spans="1:14">
      <c r="A90" s="10"/>
      <c r="B90" s="10"/>
      <c r="C90" s="10">
        <v>73</v>
      </c>
      <c r="D90" s="15" t="s">
        <v>176</v>
      </c>
      <c r="E90" s="10">
        <v>20250627</v>
      </c>
      <c r="F90" s="15" t="s">
        <v>177</v>
      </c>
      <c r="G90" s="10"/>
      <c r="H90" s="10">
        <v>202507</v>
      </c>
      <c r="I90" s="10">
        <v>202510</v>
      </c>
      <c r="J90" s="10">
        <v>202512</v>
      </c>
      <c r="K90" s="24">
        <f t="shared" si="59"/>
        <v>1988.64</v>
      </c>
      <c r="L90" s="24">
        <f t="shared" si="60"/>
        <v>807.9</v>
      </c>
      <c r="M90" s="24">
        <f t="shared" si="61"/>
        <v>62.16</v>
      </c>
      <c r="N90" s="24">
        <f t="shared" si="55"/>
        <v>2858.7</v>
      </c>
    </row>
    <row r="91" ht="25" customHeight="true" spans="1:14">
      <c r="A91" s="10"/>
      <c r="B91" s="10"/>
      <c r="C91" s="10">
        <v>74</v>
      </c>
      <c r="D91" s="15" t="s">
        <v>178</v>
      </c>
      <c r="E91" s="10">
        <v>20250620</v>
      </c>
      <c r="F91" s="15" t="s">
        <v>179</v>
      </c>
      <c r="G91" s="10"/>
      <c r="H91" s="10">
        <v>202507</v>
      </c>
      <c r="I91" s="10">
        <v>202510</v>
      </c>
      <c r="J91" s="10">
        <v>202512</v>
      </c>
      <c r="K91" s="24">
        <f>1133.33*3</f>
        <v>3399.99</v>
      </c>
      <c r="L91" s="24">
        <f>460.42*3</f>
        <v>1381.26</v>
      </c>
      <c r="M91" s="24">
        <f>35.42*3</f>
        <v>106.26</v>
      </c>
      <c r="N91" s="24">
        <f t="shared" si="55"/>
        <v>4887.51</v>
      </c>
    </row>
    <row r="92" ht="25" customHeight="true" spans="1:14">
      <c r="A92" s="10"/>
      <c r="B92" s="10"/>
      <c r="C92" s="10">
        <v>75</v>
      </c>
      <c r="D92" s="15" t="s">
        <v>180</v>
      </c>
      <c r="E92" s="10">
        <v>20250628</v>
      </c>
      <c r="F92" s="15" t="s">
        <v>181</v>
      </c>
      <c r="G92" s="10"/>
      <c r="H92" s="10">
        <v>202507</v>
      </c>
      <c r="I92" s="10">
        <v>202510</v>
      </c>
      <c r="J92" s="10">
        <v>202512</v>
      </c>
      <c r="K92" s="24">
        <f>662.88*3</f>
        <v>1988.64</v>
      </c>
      <c r="L92" s="24">
        <f>269.3*3</f>
        <v>807.9</v>
      </c>
      <c r="M92" s="24">
        <f>20.72*3</f>
        <v>62.16</v>
      </c>
      <c r="N92" s="24">
        <f t="shared" si="55"/>
        <v>2858.7</v>
      </c>
    </row>
    <row r="93" ht="25" customHeight="true" spans="1:14">
      <c r="A93" s="10"/>
      <c r="B93" s="10"/>
      <c r="C93" s="10">
        <v>76</v>
      </c>
      <c r="D93" s="15" t="s">
        <v>182</v>
      </c>
      <c r="E93" s="10">
        <v>20250630</v>
      </c>
      <c r="F93" s="15" t="s">
        <v>183</v>
      </c>
      <c r="G93" s="10"/>
      <c r="H93" s="10">
        <v>202507</v>
      </c>
      <c r="I93" s="10">
        <v>202510</v>
      </c>
      <c r="J93" s="10">
        <v>202512</v>
      </c>
      <c r="K93" s="24">
        <f>866.67*3</f>
        <v>2600.01</v>
      </c>
      <c r="L93" s="24">
        <f>352.08*3</f>
        <v>1056.24</v>
      </c>
      <c r="M93" s="24">
        <f>27.08*3</f>
        <v>81.24</v>
      </c>
      <c r="N93" s="24">
        <f t="shared" si="55"/>
        <v>3737.49</v>
      </c>
    </row>
    <row r="94" ht="25" customHeight="true" spans="1:14">
      <c r="A94" s="10"/>
      <c r="B94" s="10"/>
      <c r="C94" s="10">
        <v>77</v>
      </c>
      <c r="D94" s="15" t="s">
        <v>184</v>
      </c>
      <c r="E94" s="10">
        <v>20250619</v>
      </c>
      <c r="F94" s="15" t="s">
        <v>185</v>
      </c>
      <c r="G94" s="10"/>
      <c r="H94" s="10">
        <v>202507</v>
      </c>
      <c r="I94" s="10">
        <v>202510</v>
      </c>
      <c r="J94" s="10">
        <v>202512</v>
      </c>
      <c r="K94" s="24">
        <f>1280*3</f>
        <v>3840</v>
      </c>
      <c r="L94" s="24">
        <f>520*3</f>
        <v>1560</v>
      </c>
      <c r="M94" s="24">
        <f>40*3</f>
        <v>120</v>
      </c>
      <c r="N94" s="24">
        <f t="shared" si="55"/>
        <v>5520</v>
      </c>
    </row>
    <row r="95" ht="25" customHeight="true" spans="1:14">
      <c r="A95" s="10"/>
      <c r="B95" s="10"/>
      <c r="C95" s="10">
        <v>78</v>
      </c>
      <c r="D95" s="15" t="s">
        <v>186</v>
      </c>
      <c r="E95" s="10">
        <v>20250626</v>
      </c>
      <c r="F95" s="15" t="s">
        <v>187</v>
      </c>
      <c r="G95" s="10"/>
      <c r="H95" s="10">
        <v>202507</v>
      </c>
      <c r="I95" s="10">
        <v>202510</v>
      </c>
      <c r="J95" s="10">
        <v>202512</v>
      </c>
      <c r="K95" s="24">
        <f>826.67*3</f>
        <v>2480.01</v>
      </c>
      <c r="L95" s="24">
        <f>335.83*3</f>
        <v>1007.49</v>
      </c>
      <c r="M95" s="24">
        <f>25.83*3</f>
        <v>77.49</v>
      </c>
      <c r="N95" s="24">
        <f t="shared" si="55"/>
        <v>3564.99</v>
      </c>
    </row>
    <row r="96" ht="25" customHeight="true" spans="1:14">
      <c r="A96" s="10"/>
      <c r="B96" s="10"/>
      <c r="C96" s="10">
        <v>79</v>
      </c>
      <c r="D96" s="15" t="s">
        <v>188</v>
      </c>
      <c r="E96" s="10">
        <v>20250701</v>
      </c>
      <c r="F96" s="15" t="s">
        <v>189</v>
      </c>
      <c r="G96" s="10"/>
      <c r="H96" s="10">
        <v>202508</v>
      </c>
      <c r="I96" s="10">
        <v>202510</v>
      </c>
      <c r="J96" s="10">
        <v>202512</v>
      </c>
      <c r="K96" s="24">
        <f>1133.33*3</f>
        <v>3399.99</v>
      </c>
      <c r="L96" s="24">
        <f>460.42*3</f>
        <v>1381.26</v>
      </c>
      <c r="M96" s="24">
        <f>35.42*3</f>
        <v>106.26</v>
      </c>
      <c r="N96" s="24">
        <f t="shared" si="55"/>
        <v>4887.51</v>
      </c>
    </row>
    <row r="97" ht="25" customHeight="true" spans="1:14">
      <c r="A97" s="10"/>
      <c r="B97" s="10"/>
      <c r="C97" s="10">
        <v>80</v>
      </c>
      <c r="D97" s="15" t="s">
        <v>190</v>
      </c>
      <c r="E97" s="10">
        <v>20250620</v>
      </c>
      <c r="F97" s="15" t="s">
        <v>191</v>
      </c>
      <c r="G97" s="10"/>
      <c r="H97" s="10">
        <v>202507</v>
      </c>
      <c r="I97" s="10">
        <v>202510</v>
      </c>
      <c r="J97" s="10">
        <v>202512</v>
      </c>
      <c r="K97" s="24">
        <f t="shared" ref="K97:K108" si="62">662.88*3</f>
        <v>1988.64</v>
      </c>
      <c r="L97" s="24">
        <f t="shared" ref="L97:L108" si="63">269.3*3</f>
        <v>807.9</v>
      </c>
      <c r="M97" s="24">
        <f t="shared" ref="M97:M108" si="64">20.72*3</f>
        <v>62.16</v>
      </c>
      <c r="N97" s="24">
        <f t="shared" si="55"/>
        <v>2858.7</v>
      </c>
    </row>
    <row r="98" ht="25" customHeight="true" spans="1:14">
      <c r="A98" s="10"/>
      <c r="B98" s="10"/>
      <c r="C98" s="10">
        <v>81</v>
      </c>
      <c r="D98" s="15" t="s">
        <v>192</v>
      </c>
      <c r="E98" s="10">
        <v>20250628</v>
      </c>
      <c r="F98" s="15" t="s">
        <v>193</v>
      </c>
      <c r="G98" s="10"/>
      <c r="H98" s="10">
        <v>202507</v>
      </c>
      <c r="I98" s="10">
        <v>202510</v>
      </c>
      <c r="J98" s="10">
        <v>202512</v>
      </c>
      <c r="K98" s="24">
        <f t="shared" si="62"/>
        <v>1988.64</v>
      </c>
      <c r="L98" s="24">
        <f t="shared" si="63"/>
        <v>807.9</v>
      </c>
      <c r="M98" s="24">
        <f t="shared" si="64"/>
        <v>62.16</v>
      </c>
      <c r="N98" s="24">
        <f t="shared" si="55"/>
        <v>2858.7</v>
      </c>
    </row>
    <row r="99" ht="25" customHeight="true" spans="1:14">
      <c r="A99" s="10"/>
      <c r="B99" s="10"/>
      <c r="C99" s="10">
        <v>82</v>
      </c>
      <c r="D99" s="27" t="s">
        <v>194</v>
      </c>
      <c r="E99" s="10">
        <v>20250630</v>
      </c>
      <c r="F99" s="15" t="s">
        <v>195</v>
      </c>
      <c r="G99" s="10"/>
      <c r="H99" s="10">
        <v>202507</v>
      </c>
      <c r="I99" s="10">
        <v>202510</v>
      </c>
      <c r="J99" s="10">
        <v>202512</v>
      </c>
      <c r="K99" s="24">
        <f t="shared" si="62"/>
        <v>1988.64</v>
      </c>
      <c r="L99" s="24">
        <f t="shared" si="63"/>
        <v>807.9</v>
      </c>
      <c r="M99" s="24">
        <f t="shared" si="64"/>
        <v>62.16</v>
      </c>
      <c r="N99" s="24">
        <f t="shared" si="55"/>
        <v>2858.7</v>
      </c>
    </row>
    <row r="100" ht="25" customHeight="true" spans="1:14">
      <c r="A100" s="10"/>
      <c r="B100" s="10"/>
      <c r="C100" s="10">
        <v>83</v>
      </c>
      <c r="D100" s="27" t="s">
        <v>196</v>
      </c>
      <c r="E100" s="10">
        <v>20250630</v>
      </c>
      <c r="F100" s="15" t="s">
        <v>197</v>
      </c>
      <c r="G100" s="10"/>
      <c r="H100" s="10">
        <v>202507</v>
      </c>
      <c r="I100" s="10">
        <v>202510</v>
      </c>
      <c r="J100" s="10">
        <v>202512</v>
      </c>
      <c r="K100" s="24">
        <f t="shared" si="62"/>
        <v>1988.64</v>
      </c>
      <c r="L100" s="24">
        <f t="shared" si="63"/>
        <v>807.9</v>
      </c>
      <c r="M100" s="24">
        <f t="shared" si="64"/>
        <v>62.16</v>
      </c>
      <c r="N100" s="24">
        <f t="shared" si="55"/>
        <v>2858.7</v>
      </c>
    </row>
    <row r="101" ht="25" customHeight="true" spans="1:14">
      <c r="A101" s="10"/>
      <c r="B101" s="10"/>
      <c r="C101" s="10">
        <v>84</v>
      </c>
      <c r="D101" s="27" t="s">
        <v>198</v>
      </c>
      <c r="E101" s="10">
        <v>20250630</v>
      </c>
      <c r="F101" s="15" t="s">
        <v>199</v>
      </c>
      <c r="G101" s="10"/>
      <c r="H101" s="10">
        <v>202507</v>
      </c>
      <c r="I101" s="10">
        <v>202510</v>
      </c>
      <c r="J101" s="10">
        <v>202512</v>
      </c>
      <c r="K101" s="24">
        <f t="shared" si="62"/>
        <v>1988.64</v>
      </c>
      <c r="L101" s="24">
        <f t="shared" si="63"/>
        <v>807.9</v>
      </c>
      <c r="M101" s="24">
        <f t="shared" si="64"/>
        <v>62.16</v>
      </c>
      <c r="N101" s="24">
        <f t="shared" si="55"/>
        <v>2858.7</v>
      </c>
    </row>
    <row r="102" ht="25" customHeight="true" spans="1:14">
      <c r="A102" s="10"/>
      <c r="B102" s="10"/>
      <c r="C102" s="10">
        <v>85</v>
      </c>
      <c r="D102" s="27" t="s">
        <v>200</v>
      </c>
      <c r="E102" s="10">
        <v>20250630</v>
      </c>
      <c r="F102" s="15" t="s">
        <v>201</v>
      </c>
      <c r="G102" s="10"/>
      <c r="H102" s="10">
        <v>202507</v>
      </c>
      <c r="I102" s="10">
        <v>202510</v>
      </c>
      <c r="J102" s="10">
        <v>202512</v>
      </c>
      <c r="K102" s="24">
        <f t="shared" si="62"/>
        <v>1988.64</v>
      </c>
      <c r="L102" s="24">
        <f t="shared" si="63"/>
        <v>807.9</v>
      </c>
      <c r="M102" s="24">
        <f t="shared" si="64"/>
        <v>62.16</v>
      </c>
      <c r="N102" s="24">
        <f t="shared" si="55"/>
        <v>2858.7</v>
      </c>
    </row>
    <row r="103" ht="25" customHeight="true" spans="1:14">
      <c r="A103" s="10"/>
      <c r="B103" s="10"/>
      <c r="C103" s="10">
        <v>86</v>
      </c>
      <c r="D103" s="27" t="s">
        <v>202</v>
      </c>
      <c r="E103" s="10">
        <v>20250630</v>
      </c>
      <c r="F103" s="15" t="s">
        <v>203</v>
      </c>
      <c r="G103" s="10"/>
      <c r="H103" s="10">
        <v>202507</v>
      </c>
      <c r="I103" s="10">
        <v>202510</v>
      </c>
      <c r="J103" s="10">
        <v>202512</v>
      </c>
      <c r="K103" s="24">
        <f t="shared" si="62"/>
        <v>1988.64</v>
      </c>
      <c r="L103" s="24">
        <f t="shared" si="63"/>
        <v>807.9</v>
      </c>
      <c r="M103" s="24">
        <f t="shared" si="64"/>
        <v>62.16</v>
      </c>
      <c r="N103" s="24">
        <f t="shared" si="55"/>
        <v>2858.7</v>
      </c>
    </row>
    <row r="104" ht="25" customHeight="true" spans="1:14">
      <c r="A104" s="10"/>
      <c r="B104" s="10"/>
      <c r="C104" s="10">
        <v>87</v>
      </c>
      <c r="D104" s="27" t="s">
        <v>204</v>
      </c>
      <c r="E104" s="10">
        <v>20250630</v>
      </c>
      <c r="F104" s="15" t="s">
        <v>205</v>
      </c>
      <c r="G104" s="10"/>
      <c r="H104" s="10">
        <v>202507</v>
      </c>
      <c r="I104" s="10">
        <v>202510</v>
      </c>
      <c r="J104" s="10">
        <v>202512</v>
      </c>
      <c r="K104" s="24">
        <f t="shared" si="62"/>
        <v>1988.64</v>
      </c>
      <c r="L104" s="24">
        <f t="shared" si="63"/>
        <v>807.9</v>
      </c>
      <c r="M104" s="24">
        <f t="shared" si="64"/>
        <v>62.16</v>
      </c>
      <c r="N104" s="24">
        <f t="shared" si="55"/>
        <v>2858.7</v>
      </c>
    </row>
    <row r="105" ht="25" customHeight="true" spans="1:14">
      <c r="A105" s="10"/>
      <c r="B105" s="10"/>
      <c r="C105" s="10">
        <v>88</v>
      </c>
      <c r="D105" s="27" t="s">
        <v>206</v>
      </c>
      <c r="E105" s="10">
        <v>20250630</v>
      </c>
      <c r="F105" s="15" t="s">
        <v>207</v>
      </c>
      <c r="G105" s="10"/>
      <c r="H105" s="10">
        <v>202507</v>
      </c>
      <c r="I105" s="10">
        <v>202510</v>
      </c>
      <c r="J105" s="10">
        <v>202512</v>
      </c>
      <c r="K105" s="24">
        <f t="shared" si="62"/>
        <v>1988.64</v>
      </c>
      <c r="L105" s="24">
        <f t="shared" si="63"/>
        <v>807.9</v>
      </c>
      <c r="M105" s="24">
        <f t="shared" si="64"/>
        <v>62.16</v>
      </c>
      <c r="N105" s="24">
        <f t="shared" si="55"/>
        <v>2858.7</v>
      </c>
    </row>
    <row r="106" ht="25" customHeight="true" spans="1:14">
      <c r="A106" s="10"/>
      <c r="B106" s="10"/>
      <c r="C106" s="10">
        <v>89</v>
      </c>
      <c r="D106" s="27" t="s">
        <v>208</v>
      </c>
      <c r="E106" s="10">
        <v>20250630</v>
      </c>
      <c r="F106" s="15" t="s">
        <v>209</v>
      </c>
      <c r="G106" s="10"/>
      <c r="H106" s="10">
        <v>202507</v>
      </c>
      <c r="I106" s="10">
        <v>202510</v>
      </c>
      <c r="J106" s="10">
        <v>202512</v>
      </c>
      <c r="K106" s="24">
        <f t="shared" si="62"/>
        <v>1988.64</v>
      </c>
      <c r="L106" s="24">
        <f t="shared" si="63"/>
        <v>807.9</v>
      </c>
      <c r="M106" s="24">
        <f t="shared" si="64"/>
        <v>62.16</v>
      </c>
      <c r="N106" s="24">
        <f t="shared" si="55"/>
        <v>2858.7</v>
      </c>
    </row>
    <row r="107" ht="25" customHeight="true" spans="1:14">
      <c r="A107" s="10"/>
      <c r="B107" s="10"/>
      <c r="C107" s="10">
        <v>90</v>
      </c>
      <c r="D107" s="27" t="s">
        <v>210</v>
      </c>
      <c r="E107" s="10">
        <v>20250630</v>
      </c>
      <c r="F107" s="15" t="s">
        <v>211</v>
      </c>
      <c r="G107" s="10"/>
      <c r="H107" s="10">
        <v>202507</v>
      </c>
      <c r="I107" s="10">
        <v>202510</v>
      </c>
      <c r="J107" s="10">
        <v>202512</v>
      </c>
      <c r="K107" s="24">
        <f t="shared" si="62"/>
        <v>1988.64</v>
      </c>
      <c r="L107" s="24">
        <f t="shared" si="63"/>
        <v>807.9</v>
      </c>
      <c r="M107" s="24">
        <f t="shared" si="64"/>
        <v>62.16</v>
      </c>
      <c r="N107" s="24">
        <f t="shared" si="55"/>
        <v>2858.7</v>
      </c>
    </row>
    <row r="108" ht="25" customHeight="true" spans="1:14">
      <c r="A108" s="10"/>
      <c r="B108" s="10"/>
      <c r="C108" s="10">
        <v>91</v>
      </c>
      <c r="D108" s="27" t="s">
        <v>212</v>
      </c>
      <c r="E108" s="10">
        <v>20250630</v>
      </c>
      <c r="F108" s="15" t="s">
        <v>213</v>
      </c>
      <c r="G108" s="10"/>
      <c r="H108" s="10">
        <v>202507</v>
      </c>
      <c r="I108" s="10">
        <v>202510</v>
      </c>
      <c r="J108" s="10">
        <v>202512</v>
      </c>
      <c r="K108" s="24">
        <f t="shared" si="62"/>
        <v>1988.64</v>
      </c>
      <c r="L108" s="24">
        <f t="shared" si="63"/>
        <v>807.9</v>
      </c>
      <c r="M108" s="24">
        <f t="shared" si="64"/>
        <v>62.16</v>
      </c>
      <c r="N108" s="24">
        <f t="shared" si="55"/>
        <v>2858.7</v>
      </c>
    </row>
    <row r="109" ht="25" customHeight="true" spans="1:14">
      <c r="A109" s="11" t="s">
        <v>23</v>
      </c>
      <c r="B109" s="11"/>
      <c r="C109" s="11"/>
      <c r="D109" s="11"/>
      <c r="E109" s="11"/>
      <c r="F109" s="19"/>
      <c r="G109" s="19"/>
      <c r="H109" s="11"/>
      <c r="I109" s="11"/>
      <c r="J109" s="11"/>
      <c r="K109" s="25">
        <f t="shared" ref="K109:N109" si="65">SUM(K84:K108)</f>
        <v>60618.21</v>
      </c>
      <c r="L109" s="25">
        <f t="shared" si="65"/>
        <v>24626.43</v>
      </c>
      <c r="M109" s="25">
        <f t="shared" si="65"/>
        <v>1894.59</v>
      </c>
      <c r="N109" s="25">
        <f t="shared" si="65"/>
        <v>87139.23</v>
      </c>
    </row>
    <row r="110" ht="25" customHeight="true" spans="1:14">
      <c r="A110" s="9">
        <v>16</v>
      </c>
      <c r="B110" s="16" t="s">
        <v>214</v>
      </c>
      <c r="C110" s="16">
        <v>92</v>
      </c>
      <c r="D110" s="13" t="s">
        <v>215</v>
      </c>
      <c r="E110" s="9">
        <v>20250605</v>
      </c>
      <c r="F110" s="16" t="s">
        <v>216</v>
      </c>
      <c r="G110" s="16">
        <v>2</v>
      </c>
      <c r="H110" s="9">
        <v>202507</v>
      </c>
      <c r="I110" s="10">
        <v>202510</v>
      </c>
      <c r="J110" s="10">
        <v>202512</v>
      </c>
      <c r="K110" s="24">
        <f t="shared" ref="K110:K119" si="66">662.88*3</f>
        <v>1988.64</v>
      </c>
      <c r="L110" s="24">
        <f t="shared" ref="L110:L119" si="67">269.3*3</f>
        <v>807.9</v>
      </c>
      <c r="M110" s="24">
        <f t="shared" ref="M110:M119" si="68">20.72*3</f>
        <v>62.16</v>
      </c>
      <c r="N110" s="24">
        <f t="shared" ref="N110:N119" si="69">SUM(K110:M110)</f>
        <v>2858.7</v>
      </c>
    </row>
    <row r="111" ht="25" customHeight="true" spans="1:14">
      <c r="A111" s="9"/>
      <c r="B111" s="16"/>
      <c r="C111" s="16">
        <v>93</v>
      </c>
      <c r="D111" s="15" t="s">
        <v>217</v>
      </c>
      <c r="E111" s="15">
        <v>20250605</v>
      </c>
      <c r="F111" s="15" t="s">
        <v>218</v>
      </c>
      <c r="G111" s="16"/>
      <c r="H111" s="9">
        <v>202507</v>
      </c>
      <c r="I111" s="10">
        <v>202510</v>
      </c>
      <c r="J111" s="10">
        <v>202512</v>
      </c>
      <c r="K111" s="24">
        <f t="shared" si="66"/>
        <v>1988.64</v>
      </c>
      <c r="L111" s="24">
        <f t="shared" si="67"/>
        <v>807.9</v>
      </c>
      <c r="M111" s="24">
        <f t="shared" si="68"/>
        <v>62.16</v>
      </c>
      <c r="N111" s="24">
        <f t="shared" si="69"/>
        <v>2858.7</v>
      </c>
    </row>
    <row r="112" ht="25" customHeight="true" spans="1:14">
      <c r="A112" s="11" t="s">
        <v>23</v>
      </c>
      <c r="B112" s="11"/>
      <c r="C112" s="11"/>
      <c r="D112" s="11"/>
      <c r="E112" s="11"/>
      <c r="F112" s="8"/>
      <c r="G112" s="11"/>
      <c r="H112" s="11"/>
      <c r="I112" s="11"/>
      <c r="J112" s="11"/>
      <c r="K112" s="25">
        <f t="shared" ref="K112:N112" si="70">SUM(K110:K111)</f>
        <v>3977.28</v>
      </c>
      <c r="L112" s="25">
        <f t="shared" si="70"/>
        <v>1615.8</v>
      </c>
      <c r="M112" s="25">
        <f t="shared" si="70"/>
        <v>124.32</v>
      </c>
      <c r="N112" s="25">
        <f t="shared" si="70"/>
        <v>5717.4</v>
      </c>
    </row>
    <row r="113" ht="44" customHeight="true" spans="1:14">
      <c r="A113" s="10">
        <v>17</v>
      </c>
      <c r="B113" s="10" t="s">
        <v>219</v>
      </c>
      <c r="C113" s="10">
        <v>94</v>
      </c>
      <c r="D113" s="10" t="s">
        <v>220</v>
      </c>
      <c r="E113" s="10">
        <v>20240701</v>
      </c>
      <c r="F113" s="10" t="s">
        <v>221</v>
      </c>
      <c r="G113" s="10">
        <v>1</v>
      </c>
      <c r="H113" s="10">
        <v>202506</v>
      </c>
      <c r="I113" s="10">
        <v>202510</v>
      </c>
      <c r="J113" s="10">
        <v>202512</v>
      </c>
      <c r="K113" s="24">
        <f>672*3</f>
        <v>2016</v>
      </c>
      <c r="L113" s="24">
        <f>273*3</f>
        <v>819</v>
      </c>
      <c r="M113" s="24">
        <f>21*3</f>
        <v>63</v>
      </c>
      <c r="N113" s="24">
        <f t="shared" si="69"/>
        <v>2898</v>
      </c>
    </row>
    <row r="114" ht="25" customHeight="true" spans="1:14">
      <c r="A114" s="11" t="s">
        <v>23</v>
      </c>
      <c r="B114" s="11"/>
      <c r="C114" s="11"/>
      <c r="D114" s="11"/>
      <c r="E114" s="11"/>
      <c r="F114" s="8"/>
      <c r="G114" s="11"/>
      <c r="H114" s="11"/>
      <c r="I114" s="11"/>
      <c r="J114" s="11"/>
      <c r="K114" s="25">
        <f>672*3</f>
        <v>2016</v>
      </c>
      <c r="L114" s="25">
        <f>273*3</f>
        <v>819</v>
      </c>
      <c r="M114" s="25">
        <f>21*3</f>
        <v>63</v>
      </c>
      <c r="N114" s="25">
        <f t="shared" si="69"/>
        <v>2898</v>
      </c>
    </row>
    <row r="115" ht="25" customHeight="true" spans="1:14">
      <c r="A115" s="10">
        <v>18</v>
      </c>
      <c r="B115" s="10" t="s">
        <v>222</v>
      </c>
      <c r="C115" s="10">
        <v>95</v>
      </c>
      <c r="D115" s="10" t="s">
        <v>223</v>
      </c>
      <c r="E115" s="10">
        <v>20241227</v>
      </c>
      <c r="F115" s="10" t="s">
        <v>224</v>
      </c>
      <c r="G115" s="10">
        <v>5</v>
      </c>
      <c r="H115" s="10">
        <v>202507</v>
      </c>
      <c r="I115" s="10">
        <v>202510</v>
      </c>
      <c r="J115" s="10">
        <v>202512</v>
      </c>
      <c r="K115" s="24">
        <f t="shared" si="66"/>
        <v>1988.64</v>
      </c>
      <c r="L115" s="24">
        <f t="shared" si="67"/>
        <v>807.9</v>
      </c>
      <c r="M115" s="24">
        <f t="shared" si="68"/>
        <v>62.16</v>
      </c>
      <c r="N115" s="24">
        <f t="shared" si="69"/>
        <v>2858.7</v>
      </c>
    </row>
    <row r="116" ht="25" customHeight="true" spans="1:14">
      <c r="A116" s="10"/>
      <c r="B116" s="10"/>
      <c r="C116" s="10">
        <v>96</v>
      </c>
      <c r="D116" s="9" t="s">
        <v>225</v>
      </c>
      <c r="E116" s="9">
        <v>20250725</v>
      </c>
      <c r="F116" s="10" t="s">
        <v>226</v>
      </c>
      <c r="G116" s="10"/>
      <c r="H116" s="10">
        <v>202510</v>
      </c>
      <c r="I116" s="10">
        <v>202510</v>
      </c>
      <c r="J116" s="10">
        <v>202512</v>
      </c>
      <c r="K116" s="24">
        <f t="shared" si="66"/>
        <v>1988.64</v>
      </c>
      <c r="L116" s="24">
        <f t="shared" si="67"/>
        <v>807.9</v>
      </c>
      <c r="M116" s="24">
        <f t="shared" si="68"/>
        <v>62.16</v>
      </c>
      <c r="N116" s="24">
        <f t="shared" si="69"/>
        <v>2858.7</v>
      </c>
    </row>
    <row r="117" ht="25" customHeight="true" spans="1:14">
      <c r="A117" s="10"/>
      <c r="B117" s="10"/>
      <c r="C117" s="10">
        <v>97</v>
      </c>
      <c r="D117" s="9" t="s">
        <v>227</v>
      </c>
      <c r="E117" s="9">
        <v>20250626</v>
      </c>
      <c r="F117" s="10" t="s">
        <v>228</v>
      </c>
      <c r="G117" s="10"/>
      <c r="H117" s="10">
        <v>202510</v>
      </c>
      <c r="I117" s="10">
        <v>202510</v>
      </c>
      <c r="J117" s="10">
        <v>202512</v>
      </c>
      <c r="K117" s="24">
        <f t="shared" si="66"/>
        <v>1988.64</v>
      </c>
      <c r="L117" s="24">
        <f t="shared" si="67"/>
        <v>807.9</v>
      </c>
      <c r="M117" s="24">
        <f t="shared" si="68"/>
        <v>62.16</v>
      </c>
      <c r="N117" s="24">
        <f t="shared" si="69"/>
        <v>2858.7</v>
      </c>
    </row>
    <row r="118" ht="25" customHeight="true" spans="1:14">
      <c r="A118" s="10"/>
      <c r="B118" s="10"/>
      <c r="C118" s="10">
        <v>98</v>
      </c>
      <c r="D118" s="9" t="s">
        <v>229</v>
      </c>
      <c r="E118" s="9">
        <v>20250620</v>
      </c>
      <c r="F118" s="10" t="s">
        <v>230</v>
      </c>
      <c r="G118" s="10"/>
      <c r="H118" s="10">
        <v>202510</v>
      </c>
      <c r="I118" s="10">
        <v>202510</v>
      </c>
      <c r="J118" s="10">
        <v>202512</v>
      </c>
      <c r="K118" s="24">
        <f t="shared" si="66"/>
        <v>1988.64</v>
      </c>
      <c r="L118" s="24">
        <f t="shared" si="67"/>
        <v>807.9</v>
      </c>
      <c r="M118" s="24">
        <f t="shared" si="68"/>
        <v>62.16</v>
      </c>
      <c r="N118" s="24">
        <f t="shared" si="69"/>
        <v>2858.7</v>
      </c>
    </row>
    <row r="119" ht="25" customHeight="true" spans="1:14">
      <c r="A119" s="10"/>
      <c r="B119" s="10"/>
      <c r="C119" s="10">
        <v>99</v>
      </c>
      <c r="D119" s="15" t="s">
        <v>231</v>
      </c>
      <c r="E119" s="15">
        <v>20250620</v>
      </c>
      <c r="F119" s="15" t="s">
        <v>232</v>
      </c>
      <c r="G119" s="10"/>
      <c r="H119" s="10">
        <v>202510</v>
      </c>
      <c r="I119" s="10">
        <v>202510</v>
      </c>
      <c r="J119" s="10">
        <v>202512</v>
      </c>
      <c r="K119" s="24">
        <f t="shared" si="66"/>
        <v>1988.64</v>
      </c>
      <c r="L119" s="24">
        <f t="shared" si="67"/>
        <v>807.9</v>
      </c>
      <c r="M119" s="24">
        <f t="shared" si="68"/>
        <v>62.16</v>
      </c>
      <c r="N119" s="24">
        <f t="shared" si="69"/>
        <v>2858.7</v>
      </c>
    </row>
    <row r="120" ht="25" customHeight="true" spans="1:14">
      <c r="A120" s="11" t="s">
        <v>23</v>
      </c>
      <c r="B120" s="11"/>
      <c r="C120" s="11"/>
      <c r="D120" s="11"/>
      <c r="E120" s="11"/>
      <c r="F120" s="8"/>
      <c r="G120" s="11"/>
      <c r="H120" s="11"/>
      <c r="I120" s="11"/>
      <c r="J120" s="11"/>
      <c r="K120" s="25">
        <f t="shared" ref="K120:N120" si="71">SUM(K115:K119)</f>
        <v>9943.2</v>
      </c>
      <c r="L120" s="25">
        <f t="shared" si="71"/>
        <v>4039.5</v>
      </c>
      <c r="M120" s="25">
        <f t="shared" si="71"/>
        <v>310.8</v>
      </c>
      <c r="N120" s="25">
        <f t="shared" si="71"/>
        <v>14293.5</v>
      </c>
    </row>
    <row r="121" ht="42" customHeight="true" spans="1:14">
      <c r="A121" s="9">
        <v>19</v>
      </c>
      <c r="B121" s="10" t="s">
        <v>233</v>
      </c>
      <c r="C121" s="10">
        <v>100</v>
      </c>
      <c r="D121" s="9" t="s">
        <v>234</v>
      </c>
      <c r="E121" s="9">
        <v>20240630</v>
      </c>
      <c r="F121" s="10" t="s">
        <v>235</v>
      </c>
      <c r="G121" s="9">
        <v>1</v>
      </c>
      <c r="H121" s="10">
        <v>202509</v>
      </c>
      <c r="I121" s="10">
        <v>202510</v>
      </c>
      <c r="J121" s="10">
        <v>202512</v>
      </c>
      <c r="K121" s="24">
        <f t="shared" ref="K121:K131" si="72">662.88*3</f>
        <v>1988.64</v>
      </c>
      <c r="L121" s="24">
        <v>269.3</v>
      </c>
      <c r="M121" s="24">
        <f t="shared" ref="M121:M131" si="73">20.72*3</f>
        <v>62.16</v>
      </c>
      <c r="N121" s="24">
        <f t="shared" ref="N121:N133" si="74">SUM(K121:M121)</f>
        <v>2320.1</v>
      </c>
    </row>
    <row r="122" ht="25" customHeight="true" spans="1:14">
      <c r="A122" s="11" t="s">
        <v>23</v>
      </c>
      <c r="B122" s="11"/>
      <c r="C122" s="11"/>
      <c r="D122" s="11"/>
      <c r="E122" s="11"/>
      <c r="F122" s="8"/>
      <c r="G122" s="11"/>
      <c r="H122" s="11"/>
      <c r="I122" s="11"/>
      <c r="J122" s="11"/>
      <c r="K122" s="25">
        <f t="shared" si="72"/>
        <v>1988.64</v>
      </c>
      <c r="L122" s="25">
        <v>269.3</v>
      </c>
      <c r="M122" s="25">
        <f t="shared" si="73"/>
        <v>62.16</v>
      </c>
      <c r="N122" s="25">
        <f t="shared" si="74"/>
        <v>2320.1</v>
      </c>
    </row>
    <row r="123" ht="25" customHeight="true" spans="1:14">
      <c r="A123" s="9">
        <v>20</v>
      </c>
      <c r="B123" s="15" t="s">
        <v>236</v>
      </c>
      <c r="C123" s="15">
        <v>101</v>
      </c>
      <c r="D123" s="28" t="s">
        <v>237</v>
      </c>
      <c r="E123" s="29">
        <v>20240630</v>
      </c>
      <c r="F123" s="30" t="s">
        <v>238</v>
      </c>
      <c r="G123" s="9">
        <v>11</v>
      </c>
      <c r="H123" s="9">
        <v>202410</v>
      </c>
      <c r="I123" s="10">
        <v>202510</v>
      </c>
      <c r="J123" s="10">
        <v>202512</v>
      </c>
      <c r="K123" s="24">
        <f t="shared" ref="K123:K125" si="75">687.49*3</f>
        <v>2062.47</v>
      </c>
      <c r="L123" s="24">
        <f t="shared" ref="L123:L125" si="76">279.29*3</f>
        <v>837.87</v>
      </c>
      <c r="M123" s="24">
        <f t="shared" ref="M123:M125" si="77">21.48*3</f>
        <v>64.44</v>
      </c>
      <c r="N123" s="15">
        <f t="shared" si="74"/>
        <v>2964.78</v>
      </c>
    </row>
    <row r="124" ht="25" customHeight="true" spans="1:14">
      <c r="A124" s="9"/>
      <c r="B124" s="15"/>
      <c r="C124" s="15">
        <v>102</v>
      </c>
      <c r="D124" s="28" t="s">
        <v>239</v>
      </c>
      <c r="E124" s="29">
        <v>20240630</v>
      </c>
      <c r="F124" s="30" t="s">
        <v>240</v>
      </c>
      <c r="G124" s="9"/>
      <c r="H124" s="9">
        <v>202410</v>
      </c>
      <c r="I124" s="10">
        <v>202510</v>
      </c>
      <c r="J124" s="10">
        <v>202512</v>
      </c>
      <c r="K124" s="24">
        <f t="shared" si="75"/>
        <v>2062.47</v>
      </c>
      <c r="L124" s="24">
        <f t="shared" si="76"/>
        <v>837.87</v>
      </c>
      <c r="M124" s="24">
        <f t="shared" si="77"/>
        <v>64.44</v>
      </c>
      <c r="N124" s="15">
        <f t="shared" si="74"/>
        <v>2964.78</v>
      </c>
    </row>
    <row r="125" ht="25" customHeight="true" spans="1:14">
      <c r="A125" s="9"/>
      <c r="B125" s="15"/>
      <c r="C125" s="15">
        <v>103</v>
      </c>
      <c r="D125" s="9" t="s">
        <v>241</v>
      </c>
      <c r="E125" s="9">
        <v>20240722</v>
      </c>
      <c r="F125" s="10" t="s">
        <v>242</v>
      </c>
      <c r="G125" s="9"/>
      <c r="H125" s="9">
        <v>202504</v>
      </c>
      <c r="I125" s="10">
        <v>202510</v>
      </c>
      <c r="J125" s="10">
        <v>202512</v>
      </c>
      <c r="K125" s="24">
        <f t="shared" si="75"/>
        <v>2062.47</v>
      </c>
      <c r="L125" s="24">
        <f t="shared" si="76"/>
        <v>837.87</v>
      </c>
      <c r="M125" s="24">
        <f t="shared" si="77"/>
        <v>64.44</v>
      </c>
      <c r="N125" s="15">
        <f t="shared" si="74"/>
        <v>2964.78</v>
      </c>
    </row>
    <row r="126" ht="25" customHeight="true" spans="1:14">
      <c r="A126" s="9"/>
      <c r="B126" s="15"/>
      <c r="C126" s="15">
        <v>104</v>
      </c>
      <c r="D126" s="9" t="s">
        <v>243</v>
      </c>
      <c r="E126" s="9">
        <v>20250615</v>
      </c>
      <c r="F126" s="10" t="s">
        <v>244</v>
      </c>
      <c r="G126" s="9"/>
      <c r="H126" s="9">
        <v>202509</v>
      </c>
      <c r="I126" s="10">
        <v>202510</v>
      </c>
      <c r="J126" s="10">
        <v>202512</v>
      </c>
      <c r="K126" s="24">
        <f t="shared" si="72"/>
        <v>1988.64</v>
      </c>
      <c r="L126" s="24">
        <f t="shared" ref="L126:L131" si="78">269.3*3</f>
        <v>807.9</v>
      </c>
      <c r="M126" s="24">
        <f t="shared" si="73"/>
        <v>62.16</v>
      </c>
      <c r="N126" s="15">
        <f t="shared" si="74"/>
        <v>2858.7</v>
      </c>
    </row>
    <row r="127" ht="25" customHeight="true" spans="1:14">
      <c r="A127" s="9"/>
      <c r="B127" s="15"/>
      <c r="C127" s="15">
        <v>105</v>
      </c>
      <c r="D127" s="9" t="s">
        <v>245</v>
      </c>
      <c r="E127" s="9">
        <v>20250620</v>
      </c>
      <c r="F127" s="10" t="s">
        <v>246</v>
      </c>
      <c r="G127" s="9"/>
      <c r="H127" s="9">
        <v>202507</v>
      </c>
      <c r="I127" s="10">
        <v>202510</v>
      </c>
      <c r="J127" s="10">
        <v>202512</v>
      </c>
      <c r="K127" s="24">
        <f t="shared" si="72"/>
        <v>1988.64</v>
      </c>
      <c r="L127" s="24">
        <f t="shared" si="78"/>
        <v>807.9</v>
      </c>
      <c r="M127" s="24">
        <f t="shared" si="73"/>
        <v>62.16</v>
      </c>
      <c r="N127" s="15">
        <f t="shared" si="74"/>
        <v>2858.7</v>
      </c>
    </row>
    <row r="128" ht="25" customHeight="true" spans="1:14">
      <c r="A128" s="9"/>
      <c r="B128" s="15"/>
      <c r="C128" s="15">
        <v>106</v>
      </c>
      <c r="D128" s="9" t="s">
        <v>247</v>
      </c>
      <c r="E128" s="9">
        <v>20250701</v>
      </c>
      <c r="F128" s="10" t="s">
        <v>147</v>
      </c>
      <c r="G128" s="9"/>
      <c r="H128" s="9">
        <v>202508</v>
      </c>
      <c r="I128" s="10">
        <v>202510</v>
      </c>
      <c r="J128" s="10">
        <v>202512</v>
      </c>
      <c r="K128" s="24">
        <f t="shared" si="72"/>
        <v>1988.64</v>
      </c>
      <c r="L128" s="24">
        <f t="shared" si="78"/>
        <v>807.9</v>
      </c>
      <c r="M128" s="24">
        <f t="shared" si="73"/>
        <v>62.16</v>
      </c>
      <c r="N128" s="15">
        <f t="shared" si="74"/>
        <v>2858.7</v>
      </c>
    </row>
    <row r="129" ht="25" customHeight="true" spans="1:14">
      <c r="A129" s="9"/>
      <c r="B129" s="15"/>
      <c r="C129" s="15">
        <v>107</v>
      </c>
      <c r="D129" s="9" t="s">
        <v>248</v>
      </c>
      <c r="E129" s="9">
        <v>20250630</v>
      </c>
      <c r="F129" s="10" t="s">
        <v>249</v>
      </c>
      <c r="G129" s="9"/>
      <c r="H129" s="9">
        <v>202509</v>
      </c>
      <c r="I129" s="10">
        <v>202510</v>
      </c>
      <c r="J129" s="10">
        <v>202512</v>
      </c>
      <c r="K129" s="24">
        <f t="shared" si="72"/>
        <v>1988.64</v>
      </c>
      <c r="L129" s="24">
        <f t="shared" si="78"/>
        <v>807.9</v>
      </c>
      <c r="M129" s="24">
        <f t="shared" si="73"/>
        <v>62.16</v>
      </c>
      <c r="N129" s="15">
        <f t="shared" si="74"/>
        <v>2858.7</v>
      </c>
    </row>
    <row r="130" ht="25" customHeight="true" spans="1:14">
      <c r="A130" s="9"/>
      <c r="B130" s="15"/>
      <c r="C130" s="15">
        <v>108</v>
      </c>
      <c r="D130" s="9" t="s">
        <v>250</v>
      </c>
      <c r="E130" s="9">
        <v>20250721</v>
      </c>
      <c r="F130" s="10" t="s">
        <v>251</v>
      </c>
      <c r="G130" s="9"/>
      <c r="H130" s="9">
        <v>202508</v>
      </c>
      <c r="I130" s="10">
        <v>202510</v>
      </c>
      <c r="J130" s="10">
        <v>202512</v>
      </c>
      <c r="K130" s="24">
        <f t="shared" si="72"/>
        <v>1988.64</v>
      </c>
      <c r="L130" s="24">
        <f t="shared" si="78"/>
        <v>807.9</v>
      </c>
      <c r="M130" s="24">
        <f t="shared" si="73"/>
        <v>62.16</v>
      </c>
      <c r="N130" s="15">
        <f t="shared" si="74"/>
        <v>2858.7</v>
      </c>
    </row>
    <row r="131" ht="25" customHeight="true" spans="1:14">
      <c r="A131" s="9"/>
      <c r="B131" s="15"/>
      <c r="C131" s="15">
        <v>109</v>
      </c>
      <c r="D131" s="9" t="s">
        <v>252</v>
      </c>
      <c r="E131" s="9">
        <v>20250630</v>
      </c>
      <c r="F131" s="10" t="s">
        <v>253</v>
      </c>
      <c r="G131" s="9"/>
      <c r="H131" s="9">
        <v>202507</v>
      </c>
      <c r="I131" s="10">
        <v>202510</v>
      </c>
      <c r="J131" s="10">
        <v>202512</v>
      </c>
      <c r="K131" s="24">
        <f t="shared" si="72"/>
        <v>1988.64</v>
      </c>
      <c r="L131" s="24">
        <f t="shared" si="78"/>
        <v>807.9</v>
      </c>
      <c r="M131" s="24">
        <f t="shared" si="73"/>
        <v>62.16</v>
      </c>
      <c r="N131" s="15">
        <f t="shared" si="74"/>
        <v>2858.7</v>
      </c>
    </row>
    <row r="132" ht="25" customHeight="true" spans="1:14">
      <c r="A132" s="9"/>
      <c r="B132" s="15"/>
      <c r="C132" s="15">
        <v>110</v>
      </c>
      <c r="D132" s="9" t="s">
        <v>254</v>
      </c>
      <c r="E132" s="9">
        <v>20250626</v>
      </c>
      <c r="F132" s="10" t="s">
        <v>255</v>
      </c>
      <c r="G132" s="9"/>
      <c r="H132" s="9">
        <v>202511</v>
      </c>
      <c r="I132" s="10">
        <v>202511</v>
      </c>
      <c r="J132" s="10">
        <v>202512</v>
      </c>
      <c r="K132" s="24">
        <f>662.88*2</f>
        <v>1325.76</v>
      </c>
      <c r="L132" s="24">
        <f>269.3*2</f>
        <v>538.6</v>
      </c>
      <c r="M132" s="24">
        <f>20.72*2</f>
        <v>41.44</v>
      </c>
      <c r="N132" s="15">
        <f t="shared" si="74"/>
        <v>1905.8</v>
      </c>
    </row>
    <row r="133" ht="25" customHeight="true" spans="1:14">
      <c r="A133" s="9"/>
      <c r="B133" s="15"/>
      <c r="C133" s="15">
        <v>111</v>
      </c>
      <c r="D133" s="9" t="s">
        <v>256</v>
      </c>
      <c r="E133" s="9">
        <v>20250630</v>
      </c>
      <c r="F133" s="10" t="s">
        <v>257</v>
      </c>
      <c r="G133" s="9"/>
      <c r="H133" s="9">
        <v>202511</v>
      </c>
      <c r="I133" s="10">
        <v>202511</v>
      </c>
      <c r="J133" s="10">
        <v>202512</v>
      </c>
      <c r="K133" s="24">
        <f>662.88*2</f>
        <v>1325.76</v>
      </c>
      <c r="L133" s="24">
        <f>269.3*2</f>
        <v>538.6</v>
      </c>
      <c r="M133" s="24">
        <f>20.72*2</f>
        <v>41.44</v>
      </c>
      <c r="N133" s="15">
        <f t="shared" si="74"/>
        <v>1905.8</v>
      </c>
    </row>
    <row r="134" ht="25" customHeight="true" spans="1:14">
      <c r="A134" s="11" t="s">
        <v>23</v>
      </c>
      <c r="B134" s="11"/>
      <c r="C134" s="11"/>
      <c r="D134" s="11"/>
      <c r="E134" s="11"/>
      <c r="F134" s="8"/>
      <c r="G134" s="11"/>
      <c r="H134" s="11"/>
      <c r="I134" s="11"/>
      <c r="J134" s="11"/>
      <c r="K134" s="25">
        <f t="shared" ref="K134:N134" si="79">SUM(K123:K133)</f>
        <v>20770.77</v>
      </c>
      <c r="L134" s="25">
        <f t="shared" si="79"/>
        <v>8438.21</v>
      </c>
      <c r="M134" s="25">
        <f t="shared" si="79"/>
        <v>649.16</v>
      </c>
      <c r="N134" s="25">
        <f t="shared" si="79"/>
        <v>29858.14</v>
      </c>
    </row>
    <row r="135" ht="43" customHeight="true" spans="1:14">
      <c r="A135" s="9">
        <v>21</v>
      </c>
      <c r="B135" s="10" t="s">
        <v>258</v>
      </c>
      <c r="C135" s="10">
        <v>112</v>
      </c>
      <c r="D135" s="9" t="s">
        <v>259</v>
      </c>
      <c r="E135" s="9">
        <v>20240706</v>
      </c>
      <c r="F135" s="10" t="s">
        <v>260</v>
      </c>
      <c r="G135" s="9">
        <v>1</v>
      </c>
      <c r="H135" s="9">
        <v>202507</v>
      </c>
      <c r="I135" s="9">
        <v>202510</v>
      </c>
      <c r="J135" s="9">
        <v>202512</v>
      </c>
      <c r="K135" s="24">
        <f t="shared" ref="K135:K140" si="80">662.88*3</f>
        <v>1988.64</v>
      </c>
      <c r="L135" s="24">
        <f t="shared" ref="L135:L140" si="81">269.3*3</f>
        <v>807.9</v>
      </c>
      <c r="M135" s="24">
        <f t="shared" ref="M135:M140" si="82">20.72*3</f>
        <v>62.16</v>
      </c>
      <c r="N135" s="24">
        <f t="shared" ref="N135:N140" si="83">SUM(K135:M135)</f>
        <v>2858.7</v>
      </c>
    </row>
    <row r="136" ht="25" customHeight="true" spans="1:14">
      <c r="A136" s="11" t="s">
        <v>23</v>
      </c>
      <c r="B136" s="11"/>
      <c r="C136" s="11"/>
      <c r="D136" s="11"/>
      <c r="E136" s="11"/>
      <c r="F136" s="8"/>
      <c r="G136" s="11"/>
      <c r="H136" s="11"/>
      <c r="I136" s="11"/>
      <c r="J136" s="11"/>
      <c r="K136" s="25">
        <f t="shared" si="80"/>
        <v>1988.64</v>
      </c>
      <c r="L136" s="25">
        <f t="shared" si="81"/>
        <v>807.9</v>
      </c>
      <c r="M136" s="25">
        <f t="shared" si="82"/>
        <v>62.16</v>
      </c>
      <c r="N136" s="25">
        <f t="shared" si="83"/>
        <v>2858.7</v>
      </c>
    </row>
    <row r="137" ht="44" customHeight="true" spans="1:14">
      <c r="A137" s="9">
        <v>22</v>
      </c>
      <c r="B137" s="10" t="s">
        <v>261</v>
      </c>
      <c r="C137" s="10">
        <v>113</v>
      </c>
      <c r="D137" s="9" t="s">
        <v>262</v>
      </c>
      <c r="E137" s="9">
        <v>20250630</v>
      </c>
      <c r="F137" s="10" t="s">
        <v>263</v>
      </c>
      <c r="G137" s="9">
        <v>1</v>
      </c>
      <c r="H137" s="9">
        <v>202509</v>
      </c>
      <c r="I137" s="9">
        <v>202510</v>
      </c>
      <c r="J137" s="9">
        <v>202512</v>
      </c>
      <c r="K137" s="24">
        <f t="shared" si="80"/>
        <v>1988.64</v>
      </c>
      <c r="L137" s="24">
        <v>0</v>
      </c>
      <c r="M137" s="24">
        <f t="shared" si="82"/>
        <v>62.16</v>
      </c>
      <c r="N137" s="24">
        <f t="shared" si="83"/>
        <v>2050.8</v>
      </c>
    </row>
    <row r="138" ht="25" customHeight="true" spans="1:14">
      <c r="A138" s="11" t="s">
        <v>23</v>
      </c>
      <c r="B138" s="11"/>
      <c r="C138" s="11"/>
      <c r="D138" s="11"/>
      <c r="E138" s="11"/>
      <c r="F138" s="8"/>
      <c r="G138" s="11"/>
      <c r="H138" s="11"/>
      <c r="I138" s="11"/>
      <c r="J138" s="11"/>
      <c r="K138" s="25">
        <f t="shared" si="80"/>
        <v>1988.64</v>
      </c>
      <c r="L138" s="25">
        <v>0</v>
      </c>
      <c r="M138" s="25">
        <f t="shared" si="82"/>
        <v>62.16</v>
      </c>
      <c r="N138" s="25">
        <f t="shared" si="83"/>
        <v>2050.8</v>
      </c>
    </row>
    <row r="139" ht="25" customHeight="true" spans="1:14">
      <c r="A139" s="9">
        <v>23</v>
      </c>
      <c r="B139" s="10" t="s">
        <v>264</v>
      </c>
      <c r="C139" s="10">
        <v>114</v>
      </c>
      <c r="D139" s="9" t="s">
        <v>265</v>
      </c>
      <c r="E139" s="9">
        <v>20250701</v>
      </c>
      <c r="F139" s="10" t="s">
        <v>266</v>
      </c>
      <c r="G139" s="9">
        <v>2</v>
      </c>
      <c r="H139" s="9">
        <v>202508</v>
      </c>
      <c r="I139" s="9">
        <v>202510</v>
      </c>
      <c r="J139" s="9">
        <v>202512</v>
      </c>
      <c r="K139" s="24">
        <f t="shared" si="80"/>
        <v>1988.64</v>
      </c>
      <c r="L139" s="24">
        <f t="shared" si="81"/>
        <v>807.9</v>
      </c>
      <c r="M139" s="24">
        <f t="shared" si="82"/>
        <v>62.16</v>
      </c>
      <c r="N139" s="24">
        <f t="shared" si="83"/>
        <v>2858.7</v>
      </c>
    </row>
    <row r="140" ht="25" customHeight="true" spans="1:14">
      <c r="A140" s="9"/>
      <c r="B140" s="10"/>
      <c r="C140" s="10">
        <v>115</v>
      </c>
      <c r="D140" s="9" t="s">
        <v>267</v>
      </c>
      <c r="E140" s="9">
        <v>20250605</v>
      </c>
      <c r="F140" s="10" t="s">
        <v>268</v>
      </c>
      <c r="G140" s="9"/>
      <c r="H140" s="9">
        <v>202507</v>
      </c>
      <c r="I140" s="9">
        <v>202510</v>
      </c>
      <c r="J140" s="9">
        <v>202512</v>
      </c>
      <c r="K140" s="24">
        <f t="shared" si="80"/>
        <v>1988.64</v>
      </c>
      <c r="L140" s="24">
        <f t="shared" si="81"/>
        <v>807.9</v>
      </c>
      <c r="M140" s="24">
        <f t="shared" si="82"/>
        <v>62.16</v>
      </c>
      <c r="N140" s="24">
        <f t="shared" si="83"/>
        <v>2858.7</v>
      </c>
    </row>
    <row r="141" ht="25" customHeight="true" spans="1:14">
      <c r="A141" s="11" t="s">
        <v>23</v>
      </c>
      <c r="B141" s="11"/>
      <c r="C141" s="11"/>
      <c r="D141" s="11"/>
      <c r="E141" s="11"/>
      <c r="F141" s="8"/>
      <c r="G141" s="11"/>
      <c r="H141" s="11"/>
      <c r="I141" s="11"/>
      <c r="J141" s="11"/>
      <c r="K141" s="25">
        <f t="shared" ref="K141:N141" si="84">SUM(K139:K140)</f>
        <v>3977.28</v>
      </c>
      <c r="L141" s="25">
        <f t="shared" si="84"/>
        <v>1615.8</v>
      </c>
      <c r="M141" s="25">
        <f t="shared" si="84"/>
        <v>124.32</v>
      </c>
      <c r="N141" s="25">
        <f t="shared" si="84"/>
        <v>5717.4</v>
      </c>
    </row>
    <row r="142" ht="42" customHeight="true" spans="1:14">
      <c r="A142" s="9">
        <v>24</v>
      </c>
      <c r="B142" s="10" t="s">
        <v>269</v>
      </c>
      <c r="C142" s="10">
        <v>116</v>
      </c>
      <c r="D142" s="9" t="s">
        <v>270</v>
      </c>
      <c r="E142" s="9">
        <v>20250630</v>
      </c>
      <c r="F142" s="10" t="s">
        <v>271</v>
      </c>
      <c r="G142" s="9">
        <v>1</v>
      </c>
      <c r="H142" s="9">
        <v>202508</v>
      </c>
      <c r="I142" s="9">
        <v>202510</v>
      </c>
      <c r="J142" s="9">
        <v>202512</v>
      </c>
      <c r="K142" s="24">
        <f t="shared" ref="K142:K145" si="85">662.88*3</f>
        <v>1988.64</v>
      </c>
      <c r="L142" s="24">
        <f>269.3*3</f>
        <v>807.9</v>
      </c>
      <c r="M142" s="24">
        <f t="shared" ref="M142:M145" si="86">20.72*3</f>
        <v>62.16</v>
      </c>
      <c r="N142" s="24">
        <f t="shared" ref="N142:N145" si="87">SUM(K142:M142)</f>
        <v>2858.7</v>
      </c>
    </row>
    <row r="143" ht="25" customHeight="true" spans="1:14">
      <c r="A143" s="11" t="s">
        <v>23</v>
      </c>
      <c r="B143" s="11"/>
      <c r="C143" s="11"/>
      <c r="D143" s="11"/>
      <c r="E143" s="11"/>
      <c r="F143" s="8"/>
      <c r="G143" s="11"/>
      <c r="H143" s="11"/>
      <c r="I143" s="11"/>
      <c r="J143" s="11"/>
      <c r="K143" s="25">
        <f t="shared" si="85"/>
        <v>1988.64</v>
      </c>
      <c r="L143" s="25">
        <f>269.3*3</f>
        <v>807.9</v>
      </c>
      <c r="M143" s="25">
        <f t="shared" si="86"/>
        <v>62.16</v>
      </c>
      <c r="N143" s="25">
        <f t="shared" si="87"/>
        <v>2858.7</v>
      </c>
    </row>
    <row r="144" ht="49" customHeight="true" spans="1:14">
      <c r="A144" s="10">
        <v>25</v>
      </c>
      <c r="B144" s="10" t="s">
        <v>272</v>
      </c>
      <c r="C144" s="10">
        <v>117</v>
      </c>
      <c r="D144" s="10" t="s">
        <v>273</v>
      </c>
      <c r="E144" s="10">
        <v>20240630</v>
      </c>
      <c r="F144" s="10" t="s">
        <v>274</v>
      </c>
      <c r="G144" s="10">
        <v>1</v>
      </c>
      <c r="H144" s="10">
        <v>202510</v>
      </c>
      <c r="I144" s="9">
        <v>202510</v>
      </c>
      <c r="J144" s="9">
        <v>202512</v>
      </c>
      <c r="K144" s="24">
        <f t="shared" si="85"/>
        <v>1988.64</v>
      </c>
      <c r="L144" s="24">
        <v>0</v>
      </c>
      <c r="M144" s="24">
        <f t="shared" si="86"/>
        <v>62.16</v>
      </c>
      <c r="N144" s="24">
        <f t="shared" si="87"/>
        <v>2050.8</v>
      </c>
    </row>
    <row r="145" ht="25" customHeight="true" spans="1:14">
      <c r="A145" s="11" t="s">
        <v>23</v>
      </c>
      <c r="B145" s="11"/>
      <c r="C145" s="11"/>
      <c r="D145" s="11"/>
      <c r="E145" s="11"/>
      <c r="F145" s="8"/>
      <c r="G145" s="11"/>
      <c r="H145" s="11"/>
      <c r="I145" s="11"/>
      <c r="J145" s="11"/>
      <c r="K145" s="25">
        <f t="shared" si="85"/>
        <v>1988.64</v>
      </c>
      <c r="L145" s="25">
        <v>0</v>
      </c>
      <c r="M145" s="25">
        <f t="shared" si="86"/>
        <v>62.16</v>
      </c>
      <c r="N145" s="25">
        <f t="shared" si="87"/>
        <v>2050.8</v>
      </c>
    </row>
    <row r="146" ht="25" customHeight="true" spans="1:14">
      <c r="A146" s="31" t="s">
        <v>275</v>
      </c>
      <c r="B146" s="31"/>
      <c r="C146" s="31"/>
      <c r="D146" s="31"/>
      <c r="E146" s="31"/>
      <c r="F146" s="34"/>
      <c r="G146" s="35">
        <f>G144+G142+G139+G137+G135+G123+G121+G115+G113+G110+G84+G82+G78+G76+G68+G63+G60+G52+G49+G45+G42+G38+G13+G8+G4</f>
        <v>117</v>
      </c>
      <c r="H146" s="36"/>
      <c r="I146" s="36"/>
      <c r="J146" s="36"/>
      <c r="K146" s="25">
        <f t="shared" ref="K146:N146" si="88">K145+K143+K141+K138+K136+K134+K122+K120+K114+K112+K109+K83+K81+K77+K75+K67+K62+K59+K51+K48+K44+K41+K37+K12+K7</f>
        <v>236936.34</v>
      </c>
      <c r="L146" s="25">
        <f t="shared" si="88"/>
        <v>94102.47</v>
      </c>
      <c r="M146" s="25">
        <f t="shared" si="88"/>
        <v>7405.72</v>
      </c>
      <c r="N146" s="25">
        <f t="shared" si="88"/>
        <v>338444.53</v>
      </c>
    </row>
    <row r="147" ht="25" customHeight="true" spans="1:14">
      <c r="A147" s="31" t="s">
        <v>276</v>
      </c>
      <c r="B147" s="31"/>
      <c r="C147" s="31"/>
      <c r="D147" s="31"/>
      <c r="E147" s="31"/>
      <c r="F147" s="34"/>
      <c r="G147" s="34"/>
      <c r="H147" s="31"/>
      <c r="I147" s="31"/>
      <c r="J147" s="31"/>
      <c r="K147" s="38"/>
      <c r="L147" s="38"/>
      <c r="M147" s="38"/>
      <c r="N147" s="38"/>
    </row>
    <row r="148" ht="25" customHeight="true" spans="1:14">
      <c r="A148" s="32" t="s">
        <v>277</v>
      </c>
      <c r="B148" s="32"/>
      <c r="C148" s="32"/>
      <c r="D148" s="32"/>
      <c r="E148" s="32"/>
      <c r="F148" s="37"/>
      <c r="G148" s="37"/>
      <c r="H148" s="32"/>
      <c r="I148" s="32"/>
      <c r="J148" s="32"/>
      <c r="K148" s="39"/>
      <c r="L148" s="39"/>
      <c r="M148" s="39"/>
      <c r="N148" s="39"/>
    </row>
    <row r="149" ht="30" customHeight="true" spans="1:14">
      <c r="A149" s="33"/>
      <c r="B149" s="33"/>
      <c r="C149" s="33"/>
      <c r="D149" s="33"/>
      <c r="E149" s="33"/>
      <c r="F149" s="33"/>
      <c r="G149" s="33"/>
      <c r="H149" s="33"/>
      <c r="I149" s="33"/>
      <c r="J149" s="33"/>
      <c r="K149" s="33"/>
      <c r="L149" s="33"/>
      <c r="M149" s="40"/>
      <c r="N149" s="33"/>
    </row>
  </sheetData>
  <autoFilter ref="A3:N149">
    <extLst/>
  </autoFilter>
  <mergeCells count="81">
    <mergeCell ref="A1:N1"/>
    <mergeCell ref="A2:N2"/>
    <mergeCell ref="A7:J7"/>
    <mergeCell ref="A12:J12"/>
    <mergeCell ref="A37:J37"/>
    <mergeCell ref="A41:J41"/>
    <mergeCell ref="A44:J44"/>
    <mergeCell ref="A48:J48"/>
    <mergeCell ref="A51:J51"/>
    <mergeCell ref="A59:J59"/>
    <mergeCell ref="A62:J62"/>
    <mergeCell ref="A67:J67"/>
    <mergeCell ref="A75:J75"/>
    <mergeCell ref="A77:J77"/>
    <mergeCell ref="A81:J81"/>
    <mergeCell ref="A83:J83"/>
    <mergeCell ref="A109:J109"/>
    <mergeCell ref="A112:J112"/>
    <mergeCell ref="A114:J114"/>
    <mergeCell ref="A120:J120"/>
    <mergeCell ref="A122:J122"/>
    <mergeCell ref="A134:J134"/>
    <mergeCell ref="A136:J136"/>
    <mergeCell ref="A138:J138"/>
    <mergeCell ref="A141:J141"/>
    <mergeCell ref="A143:J143"/>
    <mergeCell ref="A145:J145"/>
    <mergeCell ref="A146:F146"/>
    <mergeCell ref="A147:N147"/>
    <mergeCell ref="A148:N148"/>
    <mergeCell ref="A4:A6"/>
    <mergeCell ref="A8:A11"/>
    <mergeCell ref="A13:A36"/>
    <mergeCell ref="A38:A40"/>
    <mergeCell ref="A42:A43"/>
    <mergeCell ref="A45:A47"/>
    <mergeCell ref="A49:A50"/>
    <mergeCell ref="A52:A58"/>
    <mergeCell ref="A60:A61"/>
    <mergeCell ref="A63:A66"/>
    <mergeCell ref="A68:A74"/>
    <mergeCell ref="A78:A80"/>
    <mergeCell ref="A84:A108"/>
    <mergeCell ref="A110:A111"/>
    <mergeCell ref="A115:A119"/>
    <mergeCell ref="A123:A133"/>
    <mergeCell ref="A139:A140"/>
    <mergeCell ref="B4:B6"/>
    <mergeCell ref="B8:B11"/>
    <mergeCell ref="B13:B36"/>
    <mergeCell ref="B38:B40"/>
    <mergeCell ref="B42:B43"/>
    <mergeCell ref="B45:B47"/>
    <mergeCell ref="B49:B50"/>
    <mergeCell ref="B52:B58"/>
    <mergeCell ref="B60:B61"/>
    <mergeCell ref="B63:B66"/>
    <mergeCell ref="B68:B74"/>
    <mergeCell ref="B78:B80"/>
    <mergeCell ref="B84:B108"/>
    <mergeCell ref="B110:B111"/>
    <mergeCell ref="B115:B119"/>
    <mergeCell ref="B123:B133"/>
    <mergeCell ref="B139:B140"/>
    <mergeCell ref="G4:G6"/>
    <mergeCell ref="G8:G11"/>
    <mergeCell ref="G13:G36"/>
    <mergeCell ref="G38:G40"/>
    <mergeCell ref="G42:G43"/>
    <mergeCell ref="G45:G47"/>
    <mergeCell ref="G49:G50"/>
    <mergeCell ref="G52:G58"/>
    <mergeCell ref="G60:G61"/>
    <mergeCell ref="G63:G66"/>
    <mergeCell ref="G68:G74"/>
    <mergeCell ref="G78:G80"/>
    <mergeCell ref="G84:G108"/>
    <mergeCell ref="G110:G111"/>
    <mergeCell ref="G115:G119"/>
    <mergeCell ref="G123:G133"/>
    <mergeCell ref="G139:G140"/>
  </mergeCells>
  <conditionalFormatting sqref="D76">
    <cfRule type="duplicateValues" dxfId="0" priority="9"/>
  </conditionalFormatting>
  <conditionalFormatting sqref="D80">
    <cfRule type="duplicateValues" dxfId="0" priority="1"/>
  </conditionalFormatting>
  <conditionalFormatting sqref="E52:E54">
    <cfRule type="duplicateValues" dxfId="1" priority="8"/>
    <cfRule type="duplicateValues" dxfId="1" priority="7"/>
    <cfRule type="duplicateValues" dxfId="1" priority="6"/>
    <cfRule type="duplicateValues" dxfId="1" priority="5"/>
    <cfRule type="duplicateValues" dxfId="1" priority="4" stopIfTrue="1"/>
    <cfRule type="duplicateValues" dxfId="1" priority="3"/>
    <cfRule type="duplicateValues" dxfId="1" priority="2"/>
  </conditionalFormatting>
  <printOptions horizontalCentered="true"/>
  <pageMargins left="0.511805555555556" right="0.511805555555556" top="0.629861111111111" bottom="0.354166666666667" header="0" footer="0"/>
  <pageSetup paperSize="9" scale="9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黄丽燕</dc:creator>
  <cp:lastModifiedBy>gxxc</cp:lastModifiedBy>
  <dcterms:created xsi:type="dcterms:W3CDTF">2021-04-10T01:40:00Z</dcterms:created>
  <dcterms:modified xsi:type="dcterms:W3CDTF">2026-01-28T10:23:21Z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07E729AA638848CF9C922B22FA46F760</vt:lpwstr>
  </property>
  <property fmtid="{D5CDD505-2E9C-101B-9397-08002B2CF9AE}" pid="3" name="KSOProductBuildVer">
    <vt:lpwstr>2052-11.8.2.10489</vt:lpwstr>
  </property>
</Properties>
</file>